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byAgency/CMMSAudit/"/>
    </mc:Choice>
  </mc:AlternateContent>
  <bookViews>
    <workbookView xWindow="460" yWindow="980" windowWidth="24560" windowHeight="1302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9" i="1" l="1"/>
  <c r="H58" i="1"/>
  <c r="H57" i="1"/>
  <c r="H56" i="1"/>
  <c r="H55" i="1"/>
  <c r="H54" i="1"/>
  <c r="J53" i="1"/>
  <c r="H53" i="1"/>
  <c r="J52" i="1"/>
  <c r="H52" i="1"/>
</calcChain>
</file>

<file path=xl/sharedStrings.xml><?xml version="1.0" encoding="utf-8"?>
<sst xmlns="http://schemas.openxmlformats.org/spreadsheetml/2006/main" count="522" uniqueCount="391">
  <si>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</si>
  <si>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</si>
  <si>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</si>
  <si>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</si>
  <si>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</si>
  <si>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</si>
  <si>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</si>
  <si>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</si>
  <si>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</si>
  <si>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</si>
  <si>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</si>
  <si>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</si>
  <si>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10.1097/01.ASN.0000037400.83593.E6</t>
  </si>
  <si>
    <t>JASN January 1, 2003 vol. 14 no. 1 180-186</t>
  </si>
  <si>
    <t xml:space="preserve">
Survival Advantage for Adult Hispanic Hemodialysis Patients? Findings from the End-Stage Renal Disease Clinical Performance Measures Project</t>
  </si>
  <si>
    <t>Diane L. Frankenfield*, Michael V. Rocco†, Sheila H. Roman* and William M. McClellan‡§</t>
  </si>
  <si>
    <t>*Centers for Medicare &amp; Medicaid Services, Center for Beneficiary Choices, Baltimore, Maryland; 
†Wake Forest University School of Medicine, Section on Nephrology, Winston-Salem, North Carolina; 
‡Georgia Medical Care Foundation, Atlanta, Georgia; 
§Emory University, Department of Medicine, Rollins School of Public Health, Atlanta, Georgia.</t>
  </si>
  <si>
    <t xml:space="preserve">*Centers for Medicare &amp; Medicaid Services, Center for Beneficiary Choices, Baltimore, Maryland; </t>
  </si>
  <si>
    <t>Employee</t>
  </si>
  <si>
    <t>Copyright © 2002 by the American Society of Nephrology</t>
  </si>
  <si>
    <t>No</t>
  </si>
  <si>
    <t>The views expressed in this manuscript are those of the authors and do not necessarily reflect official policy of the Centers for Medicare &amp; Medicaid Services.
This report is dedicated to the more than 210,000 hemodialysis patients in the United States who inspire us to improve our understanding of dialysis. The authors thank the numerous CMS and regional ESRD Network personnel, as well as the dialysis facility personnel at more than 2600 facilities whose diligence and conscientious efforts resulted in the success of this project.</t>
  </si>
  <si>
    <t>10.1001/jamapediatrics.2016.1639</t>
  </si>
  <si>
    <t>JAMA Pediatr. 2016;170(11):1055-1062</t>
  </si>
  <si>
    <t>Financial Loss for Inpatient Care of Medicaid-Insured Children</t>
  </si>
  <si>
    <t>Jeffrey D. Colvin, MD, JD1; Matt Hall, PhD2; Jay G. Berry, MD, MPH3,4; Laura M. Gottlieb, MD, MPH5; Jessica L. Bettenhausen, MD1; Samir S. Shah, MD, MSCE6; Evan S. Fieldston, MD, MBA, MSHP7; Patrick H. Conway, MD, MSc8; Paul J. Chung, MD, MS9,10,11,12</t>
  </si>
  <si>
    <t>1 Department of Pediatrics, School of Medicine, Children’s Mercy Hospitals and Clinics, University of Missouri–Kansas City
2 Children’s Hospital Association, Overland Park, Kansas
3 Division of General Pediatrics, Department of Medicine, Boston Children’s Hospital, Boston, Massachusetts
4 Department of Pediatrics, Harvard Medical School, Boston, Massachusetts
5 Department of Family and Community Medicine, University of California, San Francisco
6 Department of Pediatrics, University of Cincinnati School of Medicine, Cincinnati Children’s Hospital and Medical Center, Cincinnati, Ohio
7 Department of Pediatrics, Perelman School of Medicine, University of Pennsylvania, The Children’s Hospital of Philadelphia, Philadelphia
8 Center for Medicare &amp; Medicaid Innovation, Centers for Medicare &amp; Medicaid Services, Baltimore, Maryland
9 Department of Pediatrics, University of California, Los Angeles
10 Department of Health Policy and Management, University of California, Los Angeles
11 RAND Health, RAND Corporation, Santa Monica, California
12 Children’s Discovery and Innovation Institute, Mattel Children’s Hospital, University of California, Los Angeles</t>
  </si>
  <si>
    <t>8 Center for Medicare &amp; Medicaid Innovation, Centers for Medicare &amp; Medicaid Services, Baltimore, Maryland</t>
  </si>
  <si>
    <t>Copyright 2016 American Medical Association. All rights reserved.</t>
  </si>
  <si>
    <t>Funding/Support: This work was supported by internal funds from Children’s Mercy Hospitals and Clinics (Dr Colvin). This research was completed as a part of the Academic Pediatrics Association Research Scholars Program (Drs Colvin and Bettenhausen).
Role of the Funder/Sponsor: The funding source had no role in the design and conduct of the study; collection, management, analysis, and interpretation of the data; preparation, review, or approval of the manuscript; and decision to submit the manuscript for publication.
Disclaimer: The views and opinions in this article reflect those of the authors and not necessarily the organizations that they represent</t>
  </si>
  <si>
    <t>10.1053/j.ackd.2016.11.003</t>
  </si>
  <si>
    <t>Advances in Chronic Kidney Disease, 2017-01-01, Volume 24, Issue 1, Pages 46-50</t>
  </si>
  <si>
    <t>Medicare Telehealth Services and Nephrology: Policies for Eligibility and Payment</t>
  </si>
  <si>
    <t>Stephanie Frilling</t>
  </si>
  <si>
    <t>From the Centers for Medicare and Medicaid Services, Center for Clinical Standards and Quality, Division of Value, Incentives and Quality Reporting, Baltimore, MD.</t>
  </si>
  <si>
    <t>Published by Elsevier Inc. on behalf of the National Kidney Foundation, Inc.</t>
  </si>
  <si>
    <t>N/A</t>
  </si>
  <si>
    <t>10.1001/jama.289.13.1639</t>
  </si>
  <si>
    <t>JAMA. 2003;289(13):1639-1644</t>
  </si>
  <si>
    <t>Intraoperative Cholangiography and Risk of Common Bile Duct Injury During Cholecystectomy</t>
  </si>
  <si>
    <t>David R. Flum, MD, MPH; E. Patchen Dellinger, MD; Allen Cheadle, PhD; Leighton Chan, MD, MPH; Thomas Koepsell, MD, MPH</t>
  </si>
  <si>
    <t>The Robert Wood Johnson Clinical Scholars Program (Drs Flum and Koepsell), the Departments of Surgery (Drs Flum and Dellinger), Health Services (Dr Cheadle), and Rehabilitation Medicine (Dr Chan), University of Washington; and the Division of Clinical Standards and Quality, Centers for Medicare and Medicaid Services Region 10 (Dr Chan), Seattle, Wash.</t>
  </si>
  <si>
    <t>University of Washington; and the Division of Clinical Standards and Quality, Centers for Medicare and Medicaid Services Region 10 (Dr Chan), Seattle, Wash.</t>
  </si>
  <si>
    <t>Unsure</t>
  </si>
  <si>
    <t>© 2003 American Medical Association. All Rights Reserved</t>
  </si>
  <si>
    <t>10.1136/bmj.i4189</t>
  </si>
  <si>
    <t>BMJ 2016; 354</t>
  </si>
  <si>
    <t>Association between payments from manufacturers of pharmaceuticals to physicians and regional prescribing: cross sectional ecological study</t>
  </si>
  <si>
    <t>William Fleischman, clinical scholar 1, Shantanu Agrawal, deputy administrator 2, Marissa King, professor 3, Arjun K Venkatesh, assistant professor 4, Harlan M Krumholz, professor 5, Douglas McKee, professor 6, Douglas Brown, division director 2, Joseph S Ross, associate professor 7</t>
  </si>
  <si>
    <t>1 Robert Wood Johnson Foundation Clinical Scholars Program, Yale School of Medicine, SHM-IE61, New Haven, CT 06510, USA
2 Center for Medicare and Medicaid Services, Department of Health and Human Services, Washington, DC, USA
3 Yale School of Management, New Haven, CT, USA
4 Department of Emergency Medicine, Yale School of Medicine, New Haven, CT, USA
5 Section of Cardiovascular Medicine, Department of Medicine, Yale School of Medicine, New Haven, CT, USA
6 Department of Economics, Yale University, New Haven, CT, USA
7 Section of General Internal Medicine, Department of Medicine, Yale School of Medicine, New Haven, CT, USA</t>
  </si>
  <si>
    <t>2 Center for Medicare and Medicaid Services, Department of Health and Human Services, Washington, DC, USA</t>
  </si>
  <si>
    <t>Open Access</t>
  </si>
  <si>
    <t>Funding: This work was not supported by any external grants or funds.
This is an Open Access article distributed in accordance with the Creative Commons Attribution Non Commercial (CC BY-NC 3.0) license, which permits others to distribute, remix, adapt, build upon this work non-commercially, and license their derivative works on different terms, provided the original work is properly cited and the use is non-commercial. See: http://creativecommons.org/licenses/by-nc/3.0/.</t>
  </si>
  <si>
    <t>10.1377/hlthaff.2015.0691</t>
  </si>
  <si>
    <t>Health Aff September 2016 vol. 35 no. 9 1673-1680</t>
  </si>
  <si>
    <t>Understanding The Role Played By Medicare’s Patient Experience Points System In Hospital Reimbursement</t>
  </si>
  <si>
    <t>Marc N. Elliott1, Megan K. Beckett2, William G. Lehrman3, Paul Cleary4, Christopher W. Cohea5, Laura A. Giordano6, Elizabeth H. Goldstein7 and Cheryl L. Damberg8</t>
  </si>
  <si>
    <t>1 Marc N. Elliott (elliott@rand.org) is a senior principal researcher in health at the RAND Corporation in Santa Monica, California.
2 Megan K. Beckett is a behavioral social scientist at the RAND Corporation.
3 William G. Lehrman is a health insurance specialist in the Division of Consumer Assessment and Plan Performance, Centers for Medicare and Medicaid Services, in Baltimore, Maryland.
4 Paul Cleary is dean of the Yale University School of Public Health, in New Haven, Connecticut.
5 Christopher W. Cohea is a senior research analyst in surveys, research, and analysis at the Health Services Advisory Group, in Phoenix, Arizona.
6 Laura A. Giordano is vice president for surveys, research, and analysis at the Health Services Advisory Group.
7 Elizabeth H. Goldstein is director of the Division of Consumer Assessment and Plan Performance, Centers for Medicare and Medicaid Services.
8 Cheryl L. Damberg is a senior principal researcher in health at the RAND Corporation.</t>
  </si>
  <si>
    <t>3 William G. Lehrman is a health insurance specialist in the Division of Consumer Assessment and Plan Performance, Centers for Medicare and Medicaid Services, in Baltimore, Maryland.</t>
  </si>
  <si>
    <t>Copyright 2016 by Project HOPE: The People-to-People Health Foundation, Inc</t>
  </si>
  <si>
    <t>10.1377/hlthaff.21.2.207</t>
  </si>
  <si>
    <t>Health Aff March 2002 vol. 21 no. 2 207-218</t>
  </si>
  <si>
    <t>Health Spending Projections For 2001–2011: The Latest Outlook</t>
  </si>
  <si>
    <t>1) Stephen Heffler, Sheila Smith, Greg Won, M. Kent Clemens, Sean Keehan, and Mark Zezza</t>
  </si>
  <si>
    <t>1)  Office of the Actuary, Centers for Medicare and Medicaid Services (CMS), in Baltimore.</t>
  </si>
  <si>
    <t>©2002 Project HOPE–The People-to-People Health Foundation, Inc.</t>
  </si>
  <si>
    <t>The authors thank Steve Calfo, Mary Lee Seifert, and Art Sensenig for their assistance in producing these projections, and Sally Burner, Cathy Cowan, Cathy Curtis, Rick Foster, Mark Freeland, John Klemm, Katie Levit, and anonymous peer reviewers for their helpful comments. The opinions expressed here are the authors’ and do not necessarily represent those of the Centers for Medicare and Medicaid Services.</t>
  </si>
  <si>
    <t>10.1016/j.ajem.2015.08.049</t>
  </si>
  <si>
    <t>The American Journal of Emergency Medicine; Philadelphia 34.1 (2016): 16-19.</t>
  </si>
  <si>
    <t>Increased observation services in Medicare beneficiaries with chest pain</t>
  </si>
  <si>
    <t>Susannah G. Cafardi, MSW, MPH a, Jesse M. Pines, MD, MBA b,c, Partha Deb, PhD d,e, Christopher A. Powers, Pharm.D. f, William H. Shrank, MD, MSHS g</t>
  </si>
  <si>
    <t>a Research and Rapid-Cycle Evaluation Group, Centers for Medicare &amp; Medicaid Innovation, Centers for Medicare &amp; Medicaid Services, Baltimore, MD
b Department of Emergency Medicine, The George Washington University, Washington, DC
c Department of Health Policy, The George Washington University, Washington, DC
d Department of Economics, Hunter College, New York, NY
e Centers for Medicare &amp; Medicaid Services, Center for Medicare &amp; Medicaid Innovation, Baltimore, MD
f Office of Information Products and Data Analytics, Center for Medicare &amp; Medicaid Services, Baltimore, MD 
g CVS Caremark, Birmingham, AL</t>
  </si>
  <si>
    <t>a Research and Rapid-Cycle Evaluation Group, Centers for Medicare &amp; Medicaid Innovation, Centers for Medicare &amp; Medicaid Services, Baltimore, MD
e Centers for Medicare &amp; Medicaid Services, Center for Medicare &amp; Medicaid Innovation, Baltimore, MD</t>
  </si>
  <si>
    <t>Published by Elsevier Inc.</t>
  </si>
  <si>
    <t>The authors would like to acknowledge Erick Chuang, MS, MHS, Center for Medicare, Center for Medicare &amp; Medicaid Services, who provided policy interpretation and substantial guidance for the data analyses. The opinions expressed are solely those of the authors and do not necessarily represent the views or policy positions of the Center for Medicare &amp; Medicaid Services.</t>
  </si>
  <si>
    <t>10.1136/bmj.39535.656319.94</t>
  </si>
  <si>
    <t>British Medical Journal; London 336.7650 (Apr 8, 2008): 958.</t>
  </si>
  <si>
    <t>Care for all at the end of life</t>
  </si>
  <si>
    <t>1) Scott A Murray, Aziz Sheikh;
2) Joanne Lynn</t>
  </si>
  <si>
    <t xml:space="preserve">1) Division of Community Health Sciences: General Practice Section, University of Edinburgh ;
2) Office of Clinical Standards and Quality, Centers for Medicare &amp; Medicaid Services, Baltimore </t>
  </si>
  <si>
    <t xml:space="preserve">2) Office of Clinical Standards and Quality, Centers for Medicare &amp; Medicaid Services, Baltimore </t>
  </si>
  <si>
    <t>10.1377/hlthaff.2013.0396</t>
  </si>
  <si>
    <t>Health Aff January 2014 vol. 33 no. 1 147-152</t>
  </si>
  <si>
    <t>Understanding Factors Associated With Loss Of Medicaid Coverage Among Dual Eligibles Can Help Identify Vulnerable Enrollees</t>
  </si>
  <si>
    <t>Gerald F. Riley 1, Lirong Zhao 2 and Negussie Tilahun 3</t>
  </si>
  <si>
    <t>1 Gerald F. Riley (gerald.riley@cms.hhs.gov) is a social science research analyst at the Center for Medicare and Medicaid Innovation, Centers for Medicare and Medicaid Services, in Baltimore, Maryland.
2 Lirong Zhao is a quantitative research analyst at the Center for Medicare and Medicaid Innovation.
3 Negussie Tilahun is a social science research analyst at the Center for Medicare and Medicaid Innovation.</t>
  </si>
  <si>
    <t>©2014 Project HOPE— The People-to-People Health Foundation, Inc.</t>
  </si>
  <si>
    <t>Findings from the study reported here were presented at the AcademyHealth Annual Research Meeting in Baltimore, Maryland, June 25, 2013. The authors appreciate the assistance of Sha Maresh and Susan Mathew in developing the database for this study. They thank Karyn Anderson for her helpful comments on a draft of the manuscript. The statements contained herein are those of the authors and do not necessarily reflect the views or policies of the Centers for Medicare and Medicaid Services.</t>
  </si>
  <si>
    <t>10.1016/j.sapharm.2009.07.004</t>
  </si>
  <si>
    <t>Research in Social and Administrative Pharmacy
Volume 6, Issue 3, September 2010, Pages 246–256</t>
  </si>
  <si>
    <t>Full costs of dispensing and administering fluorouracil chemotherapy for outpatients: A microcosting study</t>
  </si>
  <si>
    <t>Dong-Churl Suh, M.B.A., Ph.D. a, b, Christopher A. Powers, Pharm.D. c, Joseph A. Barone, Pharm.D. a, HyunChul Shin, Ph.D. a, d, Jinweon Kwon, Ph.D. a, Susan Goodin, Pharm.D. a, b, e</t>
  </si>
  <si>
    <t>a Ernest Mario School of Pharmacy, Rutgers, The State University of New Jersey, Piscataway, NJ 08854-8020, USA
b The Cancer Institute of New Jersey, New Brunswick, NJ, USA
c U.S. Department of Health and Human Services, Centers for Medicare and Medicaid Services, Baltimore, MD 21244, USA
d Korea Health Insurance Review Agency, Seoul, 137-927 South Korea
e Division of Medical Oncology, Department of Medicine, UMDNJ/Robert Wood Johnson Medical School, New Brunswick, NJ 08901, USA</t>
  </si>
  <si>
    <t>c U.S. Department of Health and Human Services, Centers for Medicare and Medicaid Services, Baltimore, MD 21244, USA</t>
  </si>
  <si>
    <t>© 2010 Elsevier Inc. All rights reserved.</t>
  </si>
  <si>
    <t>This study was supported in part by an unrestricted grant from Bristol-Myers Squibb, Co, and The Cancer Institute of New Jersey's National Cancer Institute Comprehensive Cancer Center GrantP30 CA72720-01-03. The authors thank Dr Joice Huang, Dr Gerry Oster, and Mr Thomas Delea for their valuable comments and recommendations in the designing of this study.</t>
  </si>
  <si>
    <t>10.1002/jhm.1943</t>
  </si>
  <si>
    <t>Journal of Hospital Medicine Vol 7 | No 6 |</t>
  </si>
  <si>
    <t>Hospitalist Utilization and Hospital Performance on 6 Publicly Reported Patient Outcomes</t>
  </si>
  <si>
    <t>Kate Goodrich, MD, MHS 1,2, Harlan M. Krumholz, MD, SM 3,4, Patrick H. Conway, MD, MSc 1,5, Peter Lindenauer, MD, MSc 6,7, Andrew D. Auerbach, MD, MPH 8</t>
  </si>
  <si>
    <t>1 Office of Clinical Standards and Quality, Centers for Medicare and Medicaid Services, Baltimore, Maryland; 
2 Division of Hospital Medicine, Department of Medicine, George Washington University School of Medicine, Washington, DC; 
3 Section of Health Policy and Administration, Yale School of Public Health, Center for Outcomes Research and Evaluation, Yale—New Haven Hospital, New Haven, Connecticut; 
4 Section of Cardiovascular Medicine and the Robert Wood Johnson Clinical Scholars Program, Department of Internal Medicine, Yale University School of Medicine, New Haven, Connecticut; 5Division of Hospital Medicine, Cincinnati Children’s Hospital Medical Center, Cincinnati, Ohio; 
6 Center for Quality of Care Research, Baystate Medical Center, Springfield, Massachusetts; 
7 Department of Medicine, Tufts University School of Medicine, Springfield, Massachusetts; 
8 Division of Hospital Medicine, Department of Medicine, University of California, San Francisco, San Francisco, California.</t>
  </si>
  <si>
    <t xml:space="preserve">1 Office of Clinical Standards and Quality, Centers for Medicare and Medicaid Services, Baltimore, Maryland; </t>
  </si>
  <si>
    <t>2012 Society of Hospital Medicine</t>
  </si>
  <si>
    <t>The authors acknowledge Judy Maselli, MPH, Division of General Internal Medicine, Department of Medicine, University of California, San Francisco, for her assistance with statistical analyses and preparation of tables.
Disclosures: Work on this project was supported by the Robert Wood Johnson Clinical Scholars Program (K.G.); California Healthcare Foundation grant 15763 (A.D.A.); and a grant from the National Heart, Lung, and Blood Institute (NHLBI), study 1U01HL105270-02 (H.M.K.). Dr Krumholz is the chair of the Cardiac Scientific Advisory Board for United Health and has a research grant with Medtronic through Yale University; Dr Auerbach has a grant through the National Heart, Lung, and Blood Institute (NHLBI). The authors have no other disclosures to report.</t>
  </si>
  <si>
    <t>10.1377/hlthaff.28.5.1494</t>
  </si>
  <si>
    <t>Health Aff September/October 2009 vol. 28 no. 5 1494-1497</t>
  </si>
  <si>
    <t>The Policy On Paying For Treating Hospital-Acquired Conditions: CMS Officials Respond</t>
  </si>
  <si>
    <t>1) Barry Straube and Jonathan D. Blum</t>
  </si>
  <si>
    <t>1) Centers for Medicare and Medicaid Services (CMS) in Baltimore, Maryland</t>
  </si>
  <si>
    <t>The statements expressed in this paper are those of the authors and do not necessarily reflect the views or policies of the Centers for Medicare and Medicaid Services.</t>
  </si>
  <si>
    <t>10.1001/jama.2015.5089</t>
  </si>
  <si>
    <t>JAMA. 2015;313(21):2181-2182</t>
  </si>
  <si>
    <t>Appropriateness of Advanced Diagnostic Imaging Ordering Before and After Implementation of Clinical Decision Support Systems</t>
  </si>
  <si>
    <t>Peter S. Hussey, PhD 1; Justin W. Timbie, PhD 2; Lane F. Burgette, PhD 2; Neil S. Wenger, MD 3; David J. Nyweide, PhD 4; Katherine L. Kahn, MD 3</t>
  </si>
  <si>
    <t>1 RAND, Boston, Massachusetts
2 RAND, Arlington, Virginia
3 RAND-UCLA, Los Angeles, California
4 Centers for Medicare &amp; Medicaid Services, Baltimore, Maryland</t>
  </si>
  <si>
    <t>4 Centers for Medicare &amp; Medicaid Services, Baltimore, Maryland</t>
  </si>
  <si>
    <t>Copyright 2015 American Medical Association. All rights reserved</t>
  </si>
  <si>
    <t>Funding/Support: Funding for this project was provided by the Centers for Medicare &amp; Medicaid Services under contract HHSM-500-2005-00028I/T0003.
Role of the Funder/Sponsor: Dr Nyweide (an employee of the Centers for Medicare &amp; Medicaid Services) was involved in design and conduct of the study; collection, management, analysis, and interpretation of the data; preparation, review, and approval of the manuscript; and decision to submit the manuscript for publication.
Disclaimer: The findings and views expressed are solely those of the authors and are not meant to reflect the views or policies of the US government.</t>
  </si>
  <si>
    <t>10.1377/hlthaff.2011.1135</t>
  </si>
  <si>
    <t>Health Aff January 2012 vol. 31 no. 1 208-219</t>
  </si>
  <si>
    <t>Growth In US Health Spending Remained Slow In 2010; Health Share Of Gross Domestic Product Was Unchanged From 2009</t>
  </si>
  <si>
    <t>Anne B. Martin 1, David Lassman 2, Benjamin Washington 3, Aaron Catlin 4</t>
  </si>
  <si>
    <t>1 Anne B. Martin (anne.martin@cms.hhs.gov) is an economist in the Office of the Actuary, Centers for Medicare and Medicaid Services, in Baltimore, Maryland.
2 David Lassman is a statistician in the CMS Office of the Actuary.
3 Benjamin Washington is an economist in the CMS Office of the Actuary.
4 Aaron Catlin is the deputy director of the National Health Statistics Group in the CMS Office of the Actuary.</t>
  </si>
  <si>
    <t>©2012 Project HOPE— The People-to-People Health Foundation, Inc.</t>
  </si>
  <si>
    <t>The authors thank the other members of the National Health Expenditure Accounts Team: Mary Carol Barron, Joseph Benson, Cathy Cowan, Bridget Dickensheets, Micah Hartman, and Lekha Whittle.  The opinions expressed here are the authors’ and not necessarily those of the Centers for Medicare and Medicaid Services.  The authors also thank Richard Foster, Stephen Heffler, John Poisal, Mark Freeland, Sean Keehan, Catherine Curtis, and four anonymous peer reviewers for their helpful comments.</t>
  </si>
  <si>
    <t>10.1016/j.amjmed.2005.02.022</t>
  </si>
  <si>
    <t>The American Journal of Medicine
Volume 118, Issue 6, June 2005, Pages 612–617</t>
  </si>
  <si>
    <t>Incidence of intracranial hemorrhage in patients with atrial fibrillation who are prone to fall</t>
  </si>
  <si>
    <t>Brian F. Gage, MD, MSc a, Elena Birman-Deych, MS a, Roger Kerzner, MD b, Martha J. Radford, MD c, David S. Nilasena, MD, MSPH, MS d, Michael W. Rich, MD b</t>
  </si>
  <si>
    <t>a Division of General Medical Sciences, Washington University School of Medicine, St. Louis, MO
b Division of Cardiology, Washington University School of Medicine, St. Louis, Missouri
c Center for Outcomes Research and Evaluation at Yale New Haven Health System, and Division of Cardiology, Yale School of Medicine, New Haven, Connecticut 06504
d Centers for Medicare and Medicaid Services, Dallas, Texas 75202</t>
  </si>
  <si>
    <t>d Centers for Medicare and Medicaid Services, Dallas, Texas 75202</t>
  </si>
  <si>
    <t>© 2005 Elsevier Inc. All rights reserved.</t>
  </si>
  <si>
    <t>The authors appreciate the assistance of the Iowa Foundation for Medical Care, the other Quality Improvement Organizations, and the Centers for Medicare &amp; Medicaid Services (CMS) in providing data that made this research possible.</t>
  </si>
  <si>
    <t>10.1634/theoncologist.10-8-563</t>
  </si>
  <si>
    <t>The Oncologist September 2005 vol. 10 no. 8 563-564</t>
  </si>
  <si>
    <t>Help Your Patients Become Aware of the New Medicare Prescription Drug Plans</t>
  </si>
  <si>
    <t>Mark McClellan, M.D., Ph.D</t>
  </si>
  <si>
    <t xml:space="preserve"> Administrator, Centers for Medicare and Medicaid Services, U.S. Department of Health and Human Services, 200 Independence Avenue SW, Washington, DC 20201, USA</t>
  </si>
  <si>
    <t xml:space="preserve">This material is protected by U.S. Copyright law. </t>
  </si>
  <si>
    <t>10.1053/j.ajkd.2008.10.049</t>
  </si>
  <si>
    <t>American Journal of Kidney Diseases, 2009-04-01, Volume 53, Issue 4, Pages 647-657</t>
  </si>
  <si>
    <t>Differences in Mortality Among Mexican-American, Puerto Rican, and Cuban-American Dialysis Patients in the United States</t>
  </si>
  <si>
    <t>Diane L. Frankenfield, DrPH,1 Sangeetha M. Krishnan, MS,2,3 Valarie B. Ashby, MS,2,3 Tempie H. Shearon, MS,2,3 Michael V. Rocco, MD, MS,4 and Rajiv Saran, MD, MRCP, MS,2,3</t>
  </si>
  <si>
    <t>1 Centers for Medicare &amp; Medicaid Services, Office of Research, Development and Information, Baltimore,MD; 
Departments of 2 Biostatistics 3 Internal Medicine, Kidney Epidemiology and Cost Center, University of Michigan, Ann Arbor, MI;
4 Section of Nephrology, Wake Forest University, Winston-Salem, NC.</t>
  </si>
  <si>
    <t xml:space="preserve">1 Centers for Medicare &amp; Medicaid Services, Office of Research, Development and Information, Baltimore,MD; </t>
  </si>
  <si>
    <t>© 2009 by the National Kidney Foundation, Inc.</t>
  </si>
  <si>
    <t>This study was supported through a grant from the Centers for Medicare &amp; Medicaid Services (CMS Contract No. 500-01-0056).</t>
  </si>
  <si>
    <t>10.1056/NEJMp1502312</t>
  </si>
  <si>
    <t>The New England Journal of Medicine; Boston 372.24 (Jun 11, 2015): 2281-2283.</t>
  </si>
  <si>
    <t>Behavioral Economics and Physician Compensation -- Promise and Challenges</t>
  </si>
  <si>
    <t>Dhruv Khullar, M.D., M.P.P., Dave A. Chokshi, M.D., Robert Kocher, M.D., Ashok Reddy, M.D., Karna Basu, Ph.D., Patrick H. Conway, M.D., and Rahul Rajkumar, M.D., J.D.</t>
  </si>
  <si>
    <t>From the Department of Medicine, Massachusetts General Hospital, Boston (D.K.); the New York City Health and Hospitals Corporation (D.A.C.), the Department of Population Health, New York University Langone Medical Center (D.A.C.), and the Department of Economics, Hunter College and the Graduate Center, City University of New York (K.B.) — all in New York; Venrock Partners, Palo Alto, CA (R.K.); the Robert Wood Johnson Foundation Clinical Scholars Program, University of Pennsylvania, Philadelphia (A.R.); and the Centers for Medicare and Medicaid Services, Baltimore (P.H.C., R.R.).</t>
  </si>
  <si>
    <t>Centers for Medicare and Medicaid Services, Baltimore (P.H.C., R.R.).</t>
  </si>
  <si>
    <t>Copyright © 2015 Massachusetts Medical Society.</t>
  </si>
  <si>
    <t>The views expressed in this article are those of the authors and do not necessarily represent the policy or views of the Department of Health and Human Services, the Centers for Medicare and Medicaid Services, or the New York City Health and Hospitals Corporation.</t>
  </si>
  <si>
    <t>10.1186/1745-6215-15-169</t>
  </si>
  <si>
    <t>Trials. 2014; 15: 169.</t>
  </si>
  <si>
    <t>Effectiveness guidance document (EGD) for Chinese medicine trials: a consensus document</t>
  </si>
  <si>
    <t>Claudia M Witt,1,2 Mikel Aickin,3 Daniel Cherkin,4 Chun Tao Che,5 Charles Elder,6 Andrew Flower,7 Richard Hammerschlag,8 Jian-Ping Liu,9 Lixing Lao,10 Steve Phurrough,11 Cheryl Ritenbaugh,3 Lee Hullender Rubin,8 Rosa Schnyer,12 Peter M Wayne,13 Shelly Rafferty Withers,14 Bian Zhao-Xiang,15 Jeanette Young,16 and Brian M Berman2,14</t>
  </si>
  <si>
    <t>1I nstitute for Complementary and Integrative Medicine, University Hospital Zurich, Zurich, Switzerland
2 Center for Integrative Medicine, University of Maryland, School of Medicine, Baltimore, MD, USA
3 Department of Family and Community Medicine, University of Arizona, Tucson, AZ, USA
4 Group Health Research Institute, Seattle, WA, USA
5 Department of Medicinal Chemistry and Pharmacognosy, University of Illinois at Chicago, Chicago, IL, USA
6 Kaiser Permanente Northwest, Center for Health Research, Portland, OR, USA
7 Complementary and Integrated Medicine Research Unit, Department of Primary Care, University of Southampton, Southampton, UK
8 Research Department, Oregon College of Oriental Medicine, Portland, Oregon, USA
9 Center for Evidence-Based Chinese Medicine, Beijing University of Chinese Medicine, Beijing, China
10 Complementary Medicine Program and Integrative Medicine, University of Maryland Medical Center, Baltimore, MD, USA
11 Centers for Medicare and Medicaid Services, Baltimore, Maryland, USA
12 School of Nursing, The University of Texas at Austin, Austin, TX, USA
13 Osher Center for Integrative Medicine, Division of Preventive Medicine, Brigham and Women’s Hospital and Harvard Medical School, Boston, MA, USA
14 The Institute for Integrative Health, Baltimore, MD, USA
15 School of Chinese Medicine, Hong Kong Baptist University, Kowloon Tong, China
16 Patient stakeholder, New York, NY 10001, USA</t>
  </si>
  <si>
    <t>11 Centers for Medicare and Medicaid Services, Baltimore, Maryland, USA</t>
  </si>
  <si>
    <t>Copyright © 2014 Witt et al.; licensee BioMed Central Ltd.</t>
  </si>
  <si>
    <t>This is an Open Access article distributed under the terms of the Creative Commons Attribution License (http://creativecommons.org.libproxy.lib.unc.edu/licenses/by/2.0), which permits unrestricted use, distribution, and reproduction in any medium, provided the original work is properly credited. The Creative Commons Public Domain Dedication waiver (http://creativecommons.org.libproxy.lib.unc.edu/publicdomain/zero/1.0/) applies to the data made available in this article, unless otherwise stated.
Disclaimer: the findings and conclusions of this report are those of the authors and collaborators and do not necessarily represent the views of the National Institutes of Health, National Center for Complementary and Alternative Medicine or Kaiser Permanente.</t>
  </si>
  <si>
    <t>10.1111/acem.12829</t>
  </si>
  <si>
    <t>ACADEMIC EMERGENCY MEDICINE 2015;22:1393–1399</t>
  </si>
  <si>
    <t>Policy Measures and Reimbursement for Emergency Medical Imaging in the Era of Payment Reform: Proceedings From a Panel Discussion of the 2015 Academic Emergency Medicine Consensus Conference</t>
  </si>
  <si>
    <t>Carl Berdahl, MD, Jeremiah D. Schuur, MD, MHS, Nancy L. Fisher, MD, MPH, Helen Burstin, MD, MPH, and Jesse M. Pines, MD, MBA</t>
  </si>
  <si>
    <t>From the Department of Emergency Medicine, University of Southern California (CB), Los Angeles, CA; the Department of Emergency Medicine, Brigham and Women’s Hospital (JDS), Boston, MA; the Centers for Medicare and Medicaid Services, Region 10 (NLF), Seattle, WA; The National Quality Forum (HB), Washington, DC; and the Departments of Emergency Medicine and Health Policy and Management, The George Washington University (JMP), Washington, DC.</t>
  </si>
  <si>
    <t>Centers for Medicare and Medicaid Services, Region 10 (NLF), Seattle, WA</t>
  </si>
  <si>
    <t>© 2015 by the Society for Academic Emergency Medicine</t>
  </si>
  <si>
    <t>Funding for this conference was made possible (in part) by grant number 1R13HS023498-01 from the Agency for Healthcare Research and Quality (AHRQ) and grant number 1 R13 EB 019813-01 from the National Institute of Biomedical Imaging and Bioengineering.
The views expressed in written conference materials or publications and by speakers and moderators do not necessarily reflect the official policies of the Department of Health and Human Services, nor does mention of trade names, commercial practices, or organizations imply endorsement by the U.S. Government.</t>
  </si>
  <si>
    <t>10.1377/hlthaff.2009.0876</t>
  </si>
  <si>
    <t>Health Aff November 2010 vol. 29 no. 11 2061-2067</t>
  </si>
  <si>
    <t>Hospital Survey Shows Improvements In Patient Experience</t>
  </si>
  <si>
    <t>Marc N. Elliott 1, William G. Lehrman 2, Elizabeth H. Goldstein 3, Laura A. Giordano 4, Megan K. Beckett 5, Christopher W. Cohea 6 and Paul D. Cleary 7</t>
  </si>
  <si>
    <t>1 Marc N. Elliott (elliott@rand.org) is a senior statistician at the RAND Corporation, in Santa Monica, California.
2 William G. Lehrman is the government task leader for the Division of Consumer Assessment and Plan Performance, Centers for Medicare and Medicaid Services (CMS), in Baltimore, Maryland.
3 Elizabeth H. Goldstein is the director of the Division of Consumer Assessment and Plan Performance, CMS.
4 Laura A. Giordano is vice president for surveys, research, and analysis at the Health Services Advisory Group, in Phoenix, Arizona.
5 Megan K. Beckett is a behavioral and social scientist at the RAND Corporation.
6 Christopher W. Cohea is a health care analyst for surveys, research, and analysis at the Health Services Advisory Group.
7 Paul D. Cleary is dean of the School of Public Health, Yale University, in New Haven, Connecticut.</t>
  </si>
  <si>
    <t>2 William G. Lehrman is the government task leader for the Division of Consumer Assessment and Plan Performance, Centers for Medicare and Medicaid Services (CMS), in Baltimore, Maryland.
3 Elizabeth H. Goldstein is the director of the Division of Consumer Assessment and Plan Performance, CMS.</t>
  </si>
  <si>
    <t>©2010 Project HOPE— The People-to-People Health Foundation, Inc.</t>
  </si>
  <si>
    <t>The Centers for Medicare and Medicaid Services (CMS) provided support for the preparation of this paper through a contract with Health Services Advisory Group and RAND (Contract no. HHSM-500-2008-A29THC). The authors thank Jacquelyn Chou for assistance in preparing the manuscript. The opinions expressed are those of the authors and do not necessarily reflect the opinions of CMS.</t>
  </si>
  <si>
    <t>10.1111/j.1475-6773.2012.01452.x</t>
  </si>
  <si>
    <t>Health Serv Res. 2013 Apr; 48(2 Pt 1): 417–434.</t>
  </si>
  <si>
    <t>Reporting CAHPS and HEDIS Data by Race/Ethnicity for Medicare Beneficiaries</t>
  </si>
  <si>
    <t>Steven C. Martino, Robin M. Weinick, David E. Kanouse, Julie A. Brown, Amelia M. Haviland, Elizabeth Goldstein, John L. Adams, Katrin Hambarsoomian, David J. Klein, and Marc N. Elliott</t>
  </si>
  <si>
    <t>Robin M. Weinick, Ph.D., is with RAND, Arlington, VA. David E. Kanouse, Ph.D., Marc N. Elliott, Ph.D., and Julie A. Brown, B.A., are with RAND, Santa Monica, CA. Amelia M. Haviland, Ph.D., is with Carnegie Mellon University, Pittsburgh, PA. Elizabeth Goldstein, Ph.D., is with Centers for Medicare &amp; Medicaid Services, Baltimore, MD. John L. Adams, Ph.D., and Katrin Hambarsoomian, M.S., are with RAND, Santa Monica, CA. David J. Klein, M.S., is with Children’s Hospital, Boston, MA.</t>
  </si>
  <si>
    <t>Elizabeth Goldstein, Ph.D., is with Centers for Medicare &amp; Medicaid Services, Baltimore, MD</t>
  </si>
  <si>
    <t>© Health Research and Educational Trust</t>
  </si>
  <si>
    <t>Joint Acknowledgment/Disclosure Statement: This study was funded in full by CMS contract HHSM-500-2005-000281 to RAND. Although prior approval and notification by CMS is not required, CMS was provided with an advanced copy of the manuscript as a courtesy. The authors thank Carol A. Edwards for her assistance with programming and data management.</t>
  </si>
  <si>
    <t>10.1016/S1098-3015(10)73920-6</t>
  </si>
  <si>
    <t>Value in Health, 2009-05-01, Volume 12, Issue 3, Pages A171-A172</t>
  </si>
  <si>
    <t>IS MEDICARE PART D PLAN BENEFIT DESIGN ASSOCIATED WITH COST-RELATED NONADHERENCE TO PRESCRIPTION DRUGS? AN ANALYSIS USING THE MEDICARE CAHPS DATA</t>
  </si>
  <si>
    <t>1) Wei II, Howell BL, Frankenfi eld DL, Anderson KK, Sekscenski E</t>
  </si>
  <si>
    <t>1) Centers for Medicare &amp; Medicaid Services, Baltimore, MD, USA</t>
  </si>
  <si>
    <t xml:space="preserve"> Copyright ©2017. Elsevier Inc. All rights reserved.</t>
  </si>
  <si>
    <t>10.1001/jama.2015.18161</t>
  </si>
  <si>
    <t>JAMA. 2016;315(2):131-132</t>
  </si>
  <si>
    <t>Medicare’s New Bundled Payments Design, Strategy, and Evolution</t>
  </si>
  <si>
    <t>Matthew J. Press, MD, MSc 1; Rahul Rajkumar, MD, JD 1; Patrick H. Conway, MD, MSc 1</t>
  </si>
  <si>
    <t>1 Centers for Medicare &amp; Medicaid Services, Baltimore, Maryland</t>
  </si>
  <si>
    <t>Copyright 2016 American Medical Association. All rights reserved</t>
  </si>
  <si>
    <t>Disclaimer: The views expressed in this article are those of the authors and do not necessarily represent the views or policy of the Centers for Medicare &amp; Medicaid Services.</t>
  </si>
  <si>
    <t>10.1111/vox.12215</t>
  </si>
  <si>
    <t>Vox Sanguinis (2015) 108, 251–26</t>
  </si>
  <si>
    <t>Febrile non-haemolytic transfusion reaction occurrence and potential risk factors among the U.S. elderly transfused in the inpatient setting, as recorded in Medicare databases during 2011–2012</t>
  </si>
  <si>
    <t>M. Menis,1 R. A. Forshee,1 S. A. Anderson,1 S. McKean,2 R. Gondalia,2 R. Warnock,2 C. Johnson,2 P. D. Mintz,1 C. M. Worrall,3 J. A. Kelman3 &amp; H. S. Izurieta,1</t>
  </si>
  <si>
    <t>1 Food and Drug Administration, Silver Spring, MD, USA
2 Acumen LLC, Burlingame, CA, USA
3 Centers for Medicare &amp; Medicaid Services, Baltimore, MD, USA</t>
  </si>
  <si>
    <t>1 Food and Drug Administration, Silver Spring, MD, USA
3 Centers for Medicare &amp; Medicaid Services, Baltimore, MD, USA</t>
  </si>
  <si>
    <t>© 2014 International Society of Blood Transfusion</t>
  </si>
  <si>
    <t>This study was funded by the U.S. Food and Drug Administration, Center for Biologics Evaluation and Research.</t>
  </si>
  <si>
    <t>10.5888/pcd10.120137</t>
  </si>
  <si>
    <t>Prev Chronic Dis. 2013; 10: E61.</t>
  </si>
  <si>
    <t>Prevalence of Multiple Chronic Conditions Among Medicare Beneficiaries, United States, 2010</t>
  </si>
  <si>
    <t>1) Kimberly A. Lochner, ScD and Christine S. Cox, MA</t>
  </si>
  <si>
    <t>1) Centers for Medicare and Medicaid Services, Baltimore, Maryland.</t>
  </si>
  <si>
    <t xml:space="preserve">The authors gratefully acknowledge Anand Parekh, Rick Goodman, Sam Posner, and members of the HHS Multiple
Chronic Conditions Data Initiative Work Group for the discussions and collaborations leading to the development of this article. This research received no specific grant from any funding agency in the public, commercial, or nonprofit sectors.
The opinions expressed by authors contributing to this journal do not necessarily reflect the opinions of the U.S. Department of Health and Human Services, the Public Health Service, the Centers for Disease Control and Prevention, or the authors' affiliated institutions. </t>
  </si>
  <si>
    <t>10.1377/hlthaff.2016.1044</t>
  </si>
  <si>
    <t>Health Aff March 2017 vol. 36 no. 3 548-552</t>
  </si>
  <si>
    <t>Data On Race, Ethnicity, And Language Largely Incomplete For Managed Care Plan Members</t>
  </si>
  <si>
    <t>Judy H. Ng 1, Faye Ye 2, Lauren M. Ward 3, Samuel C. “Chris” Haffer 4 and Sarah Hudson Scholle 5</t>
  </si>
  <si>
    <t>1 Judy H. Ng (ng@ncqa.org) is a research scientist at the National Committee for Quality Assurance, in Washington, D.C., and a visiting research collaborator at the Woodrow Wilson School of Public and International Affairs, Princeton University, in New Jersey.
2 Faye Ye is a senior health care analyst at the National Committee for Quality Assurance.
3 Lauren M. Ward is a senior health care analyst at the National Committee for Quality Assurance.
4 Samuel C. “Chris” Haffer is director of the Data and Policy Analytics Group, Office of Minority Health, Centers for Medicare and Medicaid Services, in Baltimore, Maryland.
5 Sarah Hudson Scholle is vice president at the National Committee for Quality Assurance.</t>
  </si>
  <si>
    <t>4 Samuel C. “Chris” Haffer is director of the Data and Policy Analytics Group, Office of Minority Health, Centers for Medicare and Medicaid Services, in Baltimore, Maryland.</t>
  </si>
  <si>
    <t>©2017 Project HOPE— The People-to-People Health Foundation, Inc.</t>
  </si>
  <si>
    <t>10.1053/j.ackd.2007.10.013</t>
  </si>
  <si>
    <t>Advances in Chronic Kidney Disease, 2008-01-01, Volume 15, Issue 1, Pages 7-9</t>
  </si>
  <si>
    <t>Commentary</t>
  </si>
  <si>
    <t>Barry M. Straube</t>
  </si>
  <si>
    <t>Office of Clinical Standards and Quality, Centers for Medicare and Medicaid Services, Baltimore, MD.</t>
  </si>
  <si>
    <t>© 2008 by the National Kidney Foundation, Inc.</t>
  </si>
  <si>
    <t>10.1016/j.ahj.2008.05.027</t>
  </si>
  <si>
    <t>The American Heart Journal; Philadelphia 156.4 (Oct 2008): 613-622.</t>
  </si>
  <si>
    <t>Preventing tomorrow's sudden cardiac death today: Dissemination of effective therapies for sudden cardiac death prevention</t>
  </si>
  <si>
    <t>Sana M. Al-Khatib, MD, MHS, a Gillian D. Sanders, PhD, a Mark Carlson, MD, b Aida Cicic, MD, c Anne Curtis, MD, d Gregg C. Fonarow, MD, e Peter W. Groeneveld, MD, MS,f David Hayes, MD, g Paul Heidenreich, MD,h Daniel Mark, MD, MPH, a Eric Peterson, MD, a Eric N. Prystowsky, MD,i Philip Sager, MD, j Marcel E. Salive, MD, MPH, k Kevin Thomas, MD, a Clyde W. Yancy, MD,l Wojciech Zareba, MD, PhD, m and Douglas Zipes, MDn</t>
  </si>
  <si>
    <t>a The Duke Clinical Research Institute, Durham, NC, 
b St Jude Medical, Sylmar, CA,
c Medtronic Inc, Mounds View, MN, 
d University of South Florida, Tampa, FL, 
e University of California Los Angeles, Los Angeles, CA, 
f Philadelphia VA Medical Center, Philadelphia, PA,
g Mayo Clinic, Rochester, MN, 
h Palo Alto Veterans Affairs Health Care System, Palo Alto, CA,
i St Vincent's Hospital, Indianapolis, IN, 
j CardioDx Inc, Palo Alto, CA, 
k Centers for Medicare and Medicaid Services, Baltimore, MD, 
l Baylor University Medical Center, Dallas, TX,
m University of Rochester, Rochester, NY
n Indiana University, Indianapolis, IN</t>
  </si>
  <si>
    <t xml:space="preserve">
h Palo Alto Veterans Affairs Health Care System, Palo Alto, CA,
k Centers for Medicare and Medicaid Services, Baltimore, MD, </t>
  </si>
  <si>
    <t>© 2008, Mosby, Inc. All rights reserved.</t>
  </si>
  <si>
    <t>10.1056/NEJMp068108</t>
  </si>
  <si>
    <t>The New England Journal of Medicine; Boston 354.22(Jun 1, 2006): 2312-4.</t>
  </si>
  <si>
    <t>The First Months of the Prescription-Drug Benefit - A CMS Update</t>
  </si>
  <si>
    <t>Peter B. Bach, M.D., M.A.P.P., and Mark B. McClellan, M.D., Ph.D.</t>
  </si>
  <si>
    <t>Dr. Bach is a senior adviser and Dr. McClellan the administrator of the Centers for Medicare and Medicaid Services, Washington, D.C., and Baltimore</t>
  </si>
  <si>
    <t>Copyright © 2006 Massachusetts Medical Society. All rights reserved.</t>
  </si>
  <si>
    <t>10.1002/dat.20014</t>
  </si>
  <si>
    <t>DIALYSIS &amp; TRANSPLANTATION</t>
  </si>
  <si>
    <t>Evaluation of the Dialysis Facility Compare Website Tool on Medicare.gov</t>
  </si>
  <si>
    <t>1) Michael Trisolini, Karen Bandel, Amy Roussel, and Shelly Harris;
2) Eileen Zerhusen and Pamela Frederick;
3) Dorian Schatell</t>
  </si>
  <si>
    <t>1) RTI International;
2)  Centers for Medicare &amp; Medicaid Services;
3) Medical Education Institute</t>
  </si>
  <si>
    <t>2)  Centers for Medicare &amp; Medicaid Services;</t>
  </si>
  <si>
    <t>Financial disclosure: This research was supported by CMS Contract No. 500-00-0024</t>
  </si>
  <si>
    <t>10.1370/afm.1626</t>
  </si>
  <si>
    <t>Annals of Family Medicine, 2014-03-01, Volume 12, Issue 2, Pages 142-149</t>
  </si>
  <si>
    <t>Staffing Patterns of Primary Care Practices in the Comprehensive Primary Care Initiative</t>
  </si>
  <si>
    <t>Deborah N. Peikes, PhD, MPA 1
Robert J. Reid, MD, PhD 2
Timothy J. Day, MSPH 3
Derekh D. F. Cornwell, PhD 1
Stacy B. Dale, MPA 1
Richard J. Baron, MD, MACP 4
Randall S. Brown, PhD 1
Rachel J. Shapiro, MPP 1</t>
  </si>
  <si>
    <t>1 Mathematica Policy Research, Princeton, New Jersey
2 Group Health Research Institute, Seattle, Washington
3 Centers for Medicare and Medicaid Services, Baltimore, Maryland
4 American Board of Internal Medicine, Philadelphia, Pennsylvania</t>
  </si>
  <si>
    <t>3 Centers for Medicare and Medicaid Services, Baltimore, Maryland</t>
  </si>
  <si>
    <t xml:space="preserve">Copyright © 2014 Annals of Family Medicine, Inc. For the private, noncommercial use of one individual user of the Web site. </t>
  </si>
  <si>
    <t>Funding support: This study was funded by the Centers for Medicare and Medicaid Services, contract No. HHSM-500-2010-00026I/HHSM-500-T0006. 
Disclaimer: The statements contained herein are those of the authors and do not necessarily reflect the views or policies of the Centers for Medicare and Medicaid Services.</t>
  </si>
  <si>
    <t>10.1056/NEJMp1314868</t>
  </si>
  <si>
    <t>The New England Journal of Medicine; Boston 370.6 (Feb 6, 2014): 493-5.</t>
  </si>
  <si>
    <t>Maryland's All-Payer Approach to Delivery-System Reform</t>
  </si>
  <si>
    <t>1) Rahul Rajkumar, M.D., J.D., Ankit Patel, J.D., Karen Murphy, Ph.D., John M. Colmers, M.P.H., Jonathan D. Blum, M.P.P., Patrick H. Conway, M.D., and Joshua M. Sharfstein, M.D.</t>
  </si>
  <si>
    <t>1) From the Centers for Medicare and Medicaid Services (R.R., A.P., K.M., J.D.B., P.H.C.), the Maryland Health Services Cost Review Commission (J.M.C.), Johns Hopkins Medicine (J.M.C.), and the Maryland Department of Health and Mental Hygiene (J.M.S.) — all in Baltimore; Brigham and Women’s Hospital, Boston (R.R.); and Cincinnati Children’s Hospital Medical Center, Cincinnati (P.H.C.).</t>
  </si>
  <si>
    <t>From the Centers for Medicare and Medicaid Services (R.R., A.P., K.M., J.D.B., P.H.C.)</t>
  </si>
  <si>
    <t>Copyright © 2014 Massachusetts Medical Society</t>
  </si>
  <si>
    <t>10.1016/j.ajo.2010.11.017</t>
  </si>
  <si>
    <t>American Journal of Ophthalmology
Volume 151, Issue 5, May 2011, Pages 887-895.e1</t>
  </si>
  <si>
    <t>Pharmacotherapy for Neovascular Age-Related Macular Degeneration: An Analysis of the 100% 2008 Medicare Fee-For-Service Part B Claims File</t>
  </si>
  <si>
    <t>1) ROSS J. BRECHNER, J. DANIEL BABISH, AND STUART CAPLAN;
2)  PHILIP J. ROSENFELD</t>
  </si>
  <si>
    <t>1) Centers for Medicare and Medicaid Services, Woodlawn, Maryland;</t>
  </si>
  <si>
    <t>1) Centers for Medicare and Medicaid Services, Woodlawn, Maryland;
2) Bascom Palmer Eye Institute, University of Miami Miller School of Medicine, Miami, Florida</t>
  </si>
  <si>
    <t>PUBLISHED BY ELSEVIER INC.</t>
  </si>
  <si>
    <t>The authors indicate no funding support. Previously, Philip J. Rosenfeld has received clinical research grants from Genentech and payments for participating in Genentech's Advisory Boards and speaker's bureau program, but no support or payments have been received in the past 2 years. Involved in design and conduct of the study (R.J.B., P.J.R., J.D.B., S.C.); collection (R.J.B.), management (R.J.B.), analysis (R.J.B., P.J.R., J.D.B.), and interpretation of the data (R.J.B., P.J.R.); and preparation, review, or approval of the manuscript (R.J.B., P.J.R., J.D.B., S.C.). IRB approval for this non-trial public de-identified data is not applicable. The study has been approved by ethics committee at Centers for Medicare and Medicaid Services, Woodlawn, Maryland.</t>
  </si>
  <si>
    <t>10.1111/j.1475-6773.2004.00296.x</t>
  </si>
  <si>
    <t>Health Serv Res. 2004 Oct; 39(5): 1403–1428.</t>
  </si>
  <si>
    <t>Associations of Race, Education, and Patterns of Preventive Service Use with Stage of Cancer at Time of Diagnosis</t>
  </si>
  <si>
    <t>Marian E Gornick, Paul W Eggers, and Gerald F Riley</t>
  </si>
  <si>
    <t>Marian E. Gornick, M.A., Consultant, Health Services Researcher, 3704 N. Charles Street, Baltimore, MD 21218. Paul W. Eggers, Ph.D., is Program Director, Kidney and Urology Epidemiology, National Institute for Diabetes, Digestive, and Kidney Disease, National Institutes of Health, Bethesda, MD. Gerald F. Riley, M.S.P.H., is a Senior Researcher, Office of Research, Development, and Information, Centers for Medicare and Medicaid Services, Baltimore, MD.</t>
  </si>
  <si>
    <t>Paul W. Eggers, Ph.D., is Program Director, Kidney and Urology Epidemiology, National Institute for Diabetes, Digestive, and Kidney Disease, National Institutes of Health, Bethesda, MD. Gerald F. Riley, M.S.P.H., is a Senior Researcher, Office of Research, Development, and Information, Centers for Medicare and Medicaid Services, Baltimore, MD.</t>
  </si>
  <si>
    <t>Copyright © 2004 Health Research and Education Trust. All rights reserved</t>
  </si>
  <si>
    <t>The authors appreciate the computer programming work performed by Harold Cooper, CHD Research Associates. The opinions expressed in this paper are those of the authors and do not necessarily reflect those of the Centers for Medicare and Medicaid Services or the National Institutes of Health.</t>
  </si>
  <si>
    <t>10.1007/s11606-015-3201-1</t>
  </si>
  <si>
    <t>Journal of General Internal Medicine
June 2015, Volume 30, Issue 6, pp 777–782</t>
  </si>
  <si>
    <t>Clinical Benefit of American College of Chest Physicians versus European Society of Cardiology Guidelines for Stroke Prophylaxis in Atrial Fibrillation</t>
  </si>
  <si>
    <t>Ambar A. Andrade 1
Juan Li 2
Martha J. Radford 4
David S. Nilasena 5
Brian F. Gage 1,2,5</t>
  </si>
  <si>
    <t>1.Washington University in St. Louis Medical School CampusSt. LouisUSA
2.Washington UniversitySt. LouisUSA
3.NYU School of MedicineNew YorkUSA
4.Centers for Medicare &amp; Medicaid Services, Region VIDallasUSA
5.Washington University, School of MedicineSt. LouisUSA</t>
  </si>
  <si>
    <t>4.Centers for Medicare &amp; Medicaid Services, Region VIDallasUSA</t>
  </si>
  <si>
    <t>© Society of General Internal Medicine 2015</t>
  </si>
  <si>
    <t>Acknowledgements
We thank the Iowa Foundation for Medical Care, the Quality Improvement Organizations that participated in NRAF, and the Centers for Medicare and Medicaid Services for providing the anonymous data used in these analyses. The content of this publication does not necessarily reflect the views or policies of the Department of Health and Human Services, nor does mention of commercial products imply endorsement of them by the US Government. The conclusions presented are solely those of the authors, who assume full responsibility for the accuracy and completeness of the ideas presented.
We thank Barbara Lutey, MD, for her comments on an earlier version of the manuscript.
Funding Sources
This work was supported by the Mentors in Medicine Program at Washington University in St. Louis and the American Heart Association.</t>
  </si>
  <si>
    <t>10.1002/jhm.2528</t>
  </si>
  <si>
    <t xml:space="preserve">Journal of Hospital Medicine Vol 11 | No 4 </t>
  </si>
  <si>
    <t>Predictors of Warfarin-Associated Adverse Events in Hospitalized Patients: Opportunities to Prevent Patient Harm</t>
  </si>
  <si>
    <t>Mark L. Metersky, MD 1,2, Noel Eldridge, MS 3, Yun Wang, PhD 4, Lisa Jaser, PharmD 1,5, Robert Bona, MD 6, Sheila Eckenrode, RN 1, Anila Bakullari, BS 1, Mary Andrawis, PharmD, MPH 7, David Classen, MD 8, Harlan M. Krumholz, MD, SM 9,10,11,12</t>
  </si>
  <si>
    <t>1 Qualidigm, Wethersfield, Connecticut; 
2 Division of Pulmonary and Critical Care Medicine, University of Connecticut School of Medicine, Farmington, Connecticut; 
3 Agency for Healthcare Research and Quality, United States Department of Health and Human Services, Rockville, Maryland; 
4 Department of Biostatistics, Harvard T. H. Chan School of Public Health, Boston, Massachusetts; 
5 Department of Pharmacy, Griffin Hospital, Derby, Connecticut; 
6 Frank H. Netter MD School of Medicine at Quinnipiac, Hamden, Connecticut; 
7 Centers for Medicare &amp; Medicaid, United States Department of Health and Human Services, Baltimore, Maryland; 
8 Department of Internal Medicine, University of Utah School of Medicine, Salt Lake City, Utah; 
9 Section of General Internal Medicine, Yale University School of Medicine, New Haven, Connecticut; 
10 Section of Cardiovascular Medicine and the Robert Wood Johnson Foundation Clinical Scholars Program, Yale University School of Medicine, New Haven, Connecticut;
11 Department of Health Policy and Management, Yale School of Public Health, New Haven, Connecticut; 
12 Center for Outcomes Research and Evaluation, Yale–New Haven Hospital, New Haven, Connecticut.</t>
  </si>
  <si>
    <t xml:space="preserve">3 Agency for Healthcare Research and Quality, United States Department of Health and Human Services, Rockville, Maryland; 
7 Centers for Medicare &amp; Medicaid, United States Department of Health and Human Services, Baltimore, Maryland; </t>
  </si>
  <si>
    <t>2015 Society of Hospital Medicine</t>
  </si>
  <si>
    <t>The authors express their appreciation to Dan Budnitz, MD, MPH, for his advice regarding study design and his review and comments on a draft of this manuscript.
Disclosures: This work was supported by contract HHSA290201200003C from the Agency for Healthcare Research and Quality, United States Department of Health and Human Services, Rockville, Maryland. Qualidigm was the contractor. The authors assume full responsibility for the accuracy and completeness of the ideas. Dr. Metersky has worked on various quality improvement and patient safety projects with Qualidigm, Centers for Medicare &amp; Medicaid Services, and the Agency for Healthcare Research and Quality. His employer has received remuneration for this work. Dr. Krumholz works under contract with the Centers for Medicare &amp; Medicaid Services to develop and maintain performance measures. Dr. Krumholz is the chair of a cardiac scientific advisory board for UnitedHealth and the recipient of a research grant from Medtronic, Inc. through Yale University. The other authors report no conflicts of interest.</t>
  </si>
  <si>
    <t>10.1001/jama.2015.2017</t>
  </si>
  <si>
    <t>JAMA. 2015;313(13):1317-1318</t>
  </si>
  <si>
    <t>State Innovation Model Initiative
A State-Led Approach to Accelerating Health Care System Transformation</t>
  </si>
  <si>
    <t>Lauren S. Hughes, MD, MPH 1,2; Alon Peltz, MD, MBA 2,3; Patrick H. Conway, MD, MSc 2,4</t>
  </si>
  <si>
    <t>1 Robert Wood Johnson Foundation Clinical Scholars Program, Department of Family Medicine, University of Michigan, Ann Arbor
2 Centers for Medicare &amp; Medicaid Services, Baltimore, Maryland
3 Boston Children’s Hospital and Boston Medical Center, Boston, Massachusetts
4 Cincinnati Children's Hospital Medical Center, Cincinnati, Ohio</t>
  </si>
  <si>
    <t>2 Centers for Medicare &amp; Medicaid Services, Baltimore, Maryland</t>
  </si>
  <si>
    <t>Copyright 2015 American Medical Association. All rights reserved.</t>
  </si>
  <si>
    <t>The views in this article represent those of the authors and not necessarily the policy or views of CMS.</t>
  </si>
  <si>
    <t>10.1111/bjh.12024</t>
  </si>
  <si>
    <t>British Journal of Haematology, 2012, 159, 360–367</t>
  </si>
  <si>
    <t>High one year mortality in adults with sickle cell disease and end-stage renal disease</t>
  </si>
  <si>
    <t>Ann C. McClellan,1,2 Jean-Christophe Luthi,3,4 Janet R. Lynch,5 J. Michael Soucie,1 Roshni Kulkarni,1,6 Antonio Guasch,3 Edwin D. Huff,7 David Gilbertson,8 William M. McClellan,3 and Michael R. DeBaun,9</t>
  </si>
  <si>
    <t>1 Centers for Disease Control and Prevention, Atlanta, GA, 
2 Oak Ridge Institute for Science and Education, Oak Ridge, TN, 
3 Emory University, Atlanta, GA, USA, 
4 Institute of Social and Preventive Medicine (IUMSP), Centre Hospitalier Universitaire Vaudois and University of Lausanne, Epalinges, Switzerland,
5 Mid-Atlantic Renal Coalition, Richmond, VA,
6 Michigan State University, East Lansing, MI,
7 Centers for Medicare &amp; Medicaid Services, Boston, MA, 
8 USRDS, Minneapolis, MN, and
9 Vanderbilt University, Nashville, TN, USA</t>
  </si>
  <si>
    <t xml:space="preserve">1 Centers for Disease Control and Prevention, Atlanta, GA, 
7 Centers for Medicare &amp; Medicaid Services, Boston, MA, </t>
  </si>
  <si>
    <t>© 2012 Blackwell Publishing Ltd</t>
  </si>
  <si>
    <t>The analyses upon which this publication is based were performed under Contract Number HHSM-500-2010-005C, entitled ‘End Stage Renal Disease Networks Organization Number 5”, sponsored by the Centers for Medicare and Medicaid Services (CMS), Department of Health and Human Services.” This article is a direct result of the Health Care Quality Improvement Program initiated by CMS, which has encouraged identification of quality improvement projects derived from analysis of patterns of care, and therefore required no special funding on the part of this contractor. This research was supported in part by an appointment to the Research Participation Program at the Centers for Disease Control and Prevention, Division of Blood Disorders administered by the Oak Ridge Institute for Science and Education through an interagency agreement between the U.S. Department of Energy and the Centers for Disease Control and Prevention. The findings and conclusions in this report are those of the authors and do not necessarily represent the official position of the Centers for Disease Control and Prevention. We thank Dr. Steven Embury and Mrs. Deborah Jones for reviewing and editing the manuscript.</t>
  </si>
  <si>
    <t>10.1056/NEJMp1006114</t>
  </si>
  <si>
    <t>The New England Journal of Medicine; Boston 363.6(Aug 5, 2010): 501-4.</t>
  </si>
  <si>
    <t>The "Meaningful Use" Regulation for Electronic Health Records</t>
  </si>
  <si>
    <t>1) David Blumenthal, M.D., M.P.P., 
2) Marilyn Tavenner, R.N., M.H.A.</t>
  </si>
  <si>
    <t xml:space="preserve">1) Department of Health and Human Services,;
2) Centers for Medicare and Medicaid Services </t>
  </si>
  <si>
    <t>Copyright © 2010 Massachusetts Medical Society.</t>
  </si>
  <si>
    <t>10.1111/1475-6773.12041</t>
  </si>
  <si>
    <t>Health Serv Res. 2013 Apr; 48(2 Pt 2): 735–752.</t>
  </si>
  <si>
    <t>Microsimulation of Financial Impact of Demand Surge on Hospitals: The H1N1 Influenza Pandemic of Fall 2009</t>
  </si>
  <si>
    <t>Sabina Braithwaite, Bernard Friedman, Ryan Mutter, and Michael Handrigan</t>
  </si>
  <si>
    <t xml:space="preserve"> Sabina Braithwaite, M.D., M.P.H., is with the Wichita-Sedgwick County EMS System Department of Emergency Medicine, University of Kansas Department of Preventive Medicine and Public Health University of Kansas, Wichita, KS. Ryan Mutter, Ph.D., is also with the Department of Health and Human Services, Agency for Healthcare Research and Quality, Rockville, MD. Michael Handrigan, M.D., is with the Department of Health and Human Services, Center for Medicare and Medicaid Services, Arlington, VA..</t>
  </si>
  <si>
    <t>Ryan Mutter, Ph.D., is also with the Department of Health and Human Services, Agency for Healthcare Research and Quality, Rockville, MD. Michael Handrigan, M.D., is with the Department of Health and Human Services, Center for Medicare and Medicaid Services, Arlington, VA..</t>
  </si>
  <si>
    <t>All authors were salaried employees of federal agencies at the time of the study and received no outside compensation in connection with the study. The views expressed in the study are those of the authors and do not reflect the policies of federal or state governments or private associations supplying data used in the study.</t>
  </si>
  <si>
    <t>10.1001/jama.290.12.1624</t>
  </si>
  <si>
    <t>JAMA. 2003;290(12):1624-1632</t>
  </si>
  <si>
    <t>Practical Clinical Trials
Increasing the Value of Clinical Research for Decision Making in Clinical and Health Policy</t>
  </si>
  <si>
    <t>Sean R. Tunis, MD, MSc; Daniel B. Stryer, MD; Carolyn M. Clancy, MD</t>
  </si>
  <si>
    <t>Centers for Medicare &amp; Medicaid Services, Baltimore, Md (Dr Tunis); and Agency for Healthcare Research and Quality, Rockville, Md (Drs Stryer and Clancy).</t>
  </si>
  <si>
    <t>10.1016/S0091-7435(02)00066-X</t>
  </si>
  <si>
    <t>Preventive Medicine
Volume 36, Issue 3, March 2003, Pages 352-362</t>
  </si>
  <si>
    <t>A national survey of primary care physicians’ colorectal cancer screening recommendations and practices</t>
  </si>
  <si>
    <t>Carrie N. Klabunde, Ph.D.,a Paul S. Frame, M.D.,b Ann Meadow, Sc.D.,c Elizabeth Jones, M.D.,d Marion Nadel, Ph.D.,e and Sally W. Vernon, Ph.D.,f</t>
  </si>
  <si>
    <t>a Health Services and Economics Branch, Applied Research Program, National Cancer Institute, Bethesda, MD, USA
b Tri-County Family Medicine, Cohocton, New York, and the Department of Family Medicine, University of Rochester School of Medicine and Dentistry, Rochester, NY, USA 
c Office of Research, Development, and Information, Centers for Medicare and Medicaid Services, Baltimore, MD, USA 
d Diagnostic Radiology Department, Clinical Center, National Institutes of Health, Bethesda, MD, USA
e Division of Cancer Prevention and Control, Centers for Disease Control and Prevention, Atlanta, GA, USA 
f University of Texas Health Science Center at Houston, School of Public Health, Houston, TX, USA</t>
  </si>
  <si>
    <t xml:space="preserve">a Health Services and Economics Branch, Applied Research Program, National Cancer Institute, Bethesda, MD, USA
c Office of Research, Development, and Information, Centers for Medicare and Medicaid Services, Baltimore, MD, USA 
d Diagnostic Radiology Department, Clinical Center, National Institutes of Health, Bethesda, MD, USA
e Division of Cancer Prevention and Control, Centers for Disease Control and Prevention, Atlanta, GA, USA </t>
  </si>
  <si>
    <t>© 2003 American Health Foundation and Elsevier Science (USA). All rights reserved.</t>
  </si>
  <si>
    <t>We thank Dr. Lorayn Olson, project director for Abt Associates, Inc. (Chicago, IL), for survey research work and Timothy McNeel of Information Management Services, Inc., for data preparation assistance. Funding support for this study was provided by the National Cancer Institute (contract number N01-PC-85169) and the Centers for Disease Control and Prevention (inter-agency agreement number 99FED06571).</t>
  </si>
  <si>
    <t>10.3928/00989134-20151008-58</t>
  </si>
  <si>
    <t>Journal of Gerontological Nursing; Thorofare 41.12 (Dec 2015): 32-39.</t>
  </si>
  <si>
    <t>Certified Nurse Aides and Scope of Practice: Clinical Outcomes and Patient Safety</t>
  </si>
  <si>
    <t>Tara L. McMullen, PhD, MPH; Barbara Resnick, PhD, RN, CRNP, FAAN, FANNP;
Jennie Chin Hansen, RN, MS, FAAN; Nancy Miller, PhD, MA; and Robert Rubinstein, PhD</t>
  </si>
  <si>
    <t>Dr. McMullen is Analyst, Division of Chronic and Post Acute Care, Centers for Medicare &amp; Medicaid Services, and Dr. Resnick is Sonya Ziporkin Gershowitz Chair in Gerontology, School of Nursing, Dr. Miller is Professor, School of Public Policy, and Dr. Rubinstein is Professor, Department of Sociology and Anthropology, University of Maryland, Baltimore County, Baltimore, Maryland; and Ms. Hansen is CEO, American Geriatrics Society, New York, New York.</t>
  </si>
  <si>
    <t>Dr. McMullen is Analyst, Division of Chronic and Post Acute Care, Centers for Medicare &amp; Medicaid Services</t>
  </si>
  <si>
    <t>Copyright © SLACK Incorporated</t>
  </si>
  <si>
    <t>10.1111/1475-6773.12217</t>
  </si>
  <si>
    <t>Health Serv Res. 2015 Feb; 50(1): 253–272.</t>
  </si>
  <si>
    <t>Total Cost of Care Lower among Medicare Fee-for-Service Beneficiaries Receiving Care from Patient-Centered Medical Homes</t>
  </si>
  <si>
    <t>Martijn van Hasselt, Nancy McCall, Vince Keyes, Suzanne G Wensky, and Kevin W Smith</t>
  </si>
  <si>
    <t>Nancy T. McCall, Sc.D., is with the RTI International, Washington, DC
Vincent S. Keyes, M.A., is also with the RTI International, Research Triangle Park, NC
Suzanne G. Wensky, Ph.D., is with the Centers for Medicare &amp; Medicaid Services, Baltimore, MD
Kevin W. Smith, M.A., is with the RTI International, Waltham, MA</t>
  </si>
  <si>
    <t>Suzanne G. Wensky, Ph.D., is with the Centers for Medicare &amp; Medicaid Services, Baltimore, MD</t>
  </si>
  <si>
    <t>Copyright © Health Research and Educational Trust</t>
  </si>
  <si>
    <t>Joint Acknowledgment/Disclosure Statement: This research was supported by funding from the Centers for Medicare &amp; Medicaid Services (CMS). Preliminary findings of this research were presented at a Federal PCMH Collaborative webinar on October 18, 2011 and at the AcademyHealth conference on June 24, 2012. The authors thank Ann Larsen at RTI International for her assistance with programming and data management and two anonymous referees for comments on an earlier version of the manuscript.
Disclaimers: The statements contained herein are those of the authors and do not necessarily reflect the views or policies of CMS.</t>
  </si>
  <si>
    <t>10.1053/apmr.2002.33986</t>
  </si>
  <si>
    <t>Archives of Physical Medicine and Rehabilitation
Volume 83, Issue 10, October 2002, Pages 1335-1341</t>
  </si>
  <si>
    <t>Dissatisfaction with medical services among medicare beneficiaries with disabilities</t>
  </si>
  <si>
    <t>Amitabh Jha, MD, MPH, Donald L. Patrick, PhD, MSPH, Richard F. MacLehose, MS, Jason N. Doctor, PhD, Leighton Chan, MD, MPH</t>
  </si>
  <si>
    <t>Craig Hospital, Denver Health Medical Center, and Department of Rehabilitation Medicine, University of Colorado, Denver, CO (Jha); Departments of Health Services (Patrick, Doctor) and of Rehabilitation Medicine (Patrick, Doctor, Chan), University of Washington; and Division of Clinical Standards and Quality, Centers for Medicare and Medicaid Services, Region 10 (Chan, MacLehose), Seattle, WA.</t>
  </si>
  <si>
    <t>Division of Clinical Standards and Quality, Centers for Medicare and Medicaid Services, Region 10 (Chan, MacLehose), Seattle, WA.</t>
  </si>
  <si>
    <t>© 2002 by the American Congress of Rehabilitation Medicine and the American Academy of Physical Medicine and Rehabilitation</t>
  </si>
  <si>
    <t>Supported in part by the National Center for Medical Rehabilitation Research (grant no. K12 HD01097).</t>
  </si>
  <si>
    <t>10.1016/j.acap.2014.06.025</t>
  </si>
  <si>
    <t>Academic Pediatrics
Volume 14, Issue 5, Supplement, September–October 2014, Pages S19-S26</t>
  </si>
  <si>
    <t>Advancing Children's Health Care and Outcomes Through the Pediatric Quality Measures Program</t>
  </si>
  <si>
    <t>Kamila B. Mistry, PhD, MPH; Francis Chesley, MD; Karen LLanos, MBA; Denise Dougherty, PhD</t>
  </si>
  <si>
    <t>From the Children’s Health Insurance Program Reauthorization Act Pediatric Quality Measures Program, Office of Extramural Research, Education, and Priority Populations (Drs Mistry, Chesley, and Dougherty), Agency for Healthcare Research and Quality, Rockville, MD, and Center for Medicaid and CHIP Services (Ms LLanos), Centers for Medicare &amp; Medicaid Services, Baltimore, Md</t>
  </si>
  <si>
    <t>Published by Elsevier Inc. on behalf of the Academic Pediatric Association</t>
  </si>
  <si>
    <t>Publication of this article was supported by the US Department of Health and Human Services and the Agency for Healthcare Research and Quality.
The views expressed in this article are those of the authors and do not necessarily represent the views of the US Department of Health and Human Services, the Agency of Healthcare Research and Quality, or the Center for Medicare and Medicaid Services.
Financial disclosure: The PQMP is funded by CMS.</t>
  </si>
  <si>
    <t>10.1001/jama.2013.4929</t>
  </si>
  <si>
    <t>JAMA. 2013;309(21):2215-2216</t>
  </si>
  <si>
    <t>The Future of Quality Measurement for Improvement and Accountability</t>
  </si>
  <si>
    <t>Patrick H. Conway, MD, MSc; Farzad Mostashari, MD, MPH; Carolyn Clancy, MD</t>
  </si>
  <si>
    <t>Department of Health and Human Services, Washington, DC (Drs Conway, Mostashari, and Clancy); Centers for Medicare &amp; Medicaid Services, Baltimore, Maryland (Dr Conway); Office of the National Coordinator for Health Information Technology, Washington, DC (Dr Mostashari); and Agency for Healthcare Research and Quality, Rockville, Maryland (Dr Clancy).</t>
  </si>
  <si>
    <t>©2013 American Medical Association. All rights reserved.</t>
  </si>
  <si>
    <t>Disclaimer: The views herein represent the opinions of the authors and not necessarily policy or views of the Department of Health and Human Services, Centers for Medicare &amp; Medicaid Services, Office of the National Coordinator, or Agency for Healthcare Research and Quality</t>
  </si>
  <si>
    <t>10.1053/j.ajkd.2011.11.038</t>
  </si>
  <si>
    <t>American Journal of Kidney Diseases, 2012-04-01, Volume 59, Issue 4, Pages 541-549</t>
  </si>
  <si>
    <t>Prevalence of Arteriovenous Fistulas in Incident Hemodialysis Patients: Correlation With Patient Factors That May Be Associated With Maturation Failure</t>
  </si>
  <si>
    <t>Michael P. Lilly, MD,1 Janet R. Lynch, PhD, CPHQ,2 Jay B. Wish, MD,3 Edwin D. Huff, PhD,4 Shu-Cheng Chen, MS,5 Nancy C. Armistead, MPA,2 and William M. McClellan, MD,6</t>
  </si>
  <si>
    <t>1 University of Maryland Baltimore, School of Medicine, Baltimore, MD; 
2 Mid-Atlantic Renal Coalition, Richmond, VA; 
3 Case Western Reserve University, Cleveland, OH; 
4 Centers for Medicare &amp; Medicaid Services Boston Regional Office, Boston, MA; 
5 Chronic Disease Research Group, Minneapolis Medical Research Foundation, Minneapolis, MN; 
6 Emory University School of Medicine, Atlanta, GA.</t>
  </si>
  <si>
    <t xml:space="preserve">4 Centers for Medicare &amp; Medicaid Services Boston Regional Office, Boston, MA; </t>
  </si>
  <si>
    <t>©2012 by the National Kidney Foundation, Inc. Published by Elsevier Inc. All rights reserved.</t>
  </si>
  <si>
    <t xml:space="preserve"> The analyses upon which this publication is based were performed under contract 500-2010-NW005C entitled ESRD Network Organization for the District of Columbia, Maryland, Virginia, and West Virginia, sponsored by the CMS, Department of Health and Human Services. The content of this publication does not necessarily reflect the views or policies of the Department of Health and Human Services, nor does mention of trade names, commercial products, or organizations imply endorsement by the US Government. This article is a direct result of the Health Care Quality Improvement Program initiated by the CMS, which has encouraged identification of quality improvement projects derived from analysis of patterns of care and therefore required no special funding on the part of this contractor.</t>
  </si>
  <si>
    <t>Number of Federal Employee Authors:</t>
  </si>
  <si>
    <t>Number of total works with works of govt disclaimers:</t>
  </si>
  <si>
    <t>Number of National Lab Authors:</t>
  </si>
  <si>
    <t>Number of works with works of govt disclaimers from national labs: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</si>
  <si>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</si>
  <si>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</si>
  <si>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</si>
  <si>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</si>
  <si>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</si>
  <si>
    <t>Number of works that UNC does not provide access to:</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</si>
</sst>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2"/>
      <color theme="1"/>
      <name val="Calibri"/>
      <family val="2"/>
      <scheme val="minor"/>
    </font>
    <font>
      <b/>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0" fillId="0" borderId="0" xfId="0" applyFont="1" applyAlignment="1">
      <alignment wrapText="1"/>
    </xf>
    <xf numFmtId="0" fontId="0" fillId="0" borderId="0" xfId="0" applyAlignment="1">
      <alignment wrapText="1"/>
    </xf>
    <xf numFmtId="17" fontId="0" fillId="0" borderId="0" xfId="0" applyNumberFormat="1" applyAlignment="1">
      <alignment wrapText="1"/>
    </xf>
    <xf numFmtId="0" fontId="1" fillId="0" borderId="0" xfId="0" applyFont="1"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tabSelected="1" topLeftCell="G51" workbookViewId="0">
      <selection activeCell="H52" sqref="H52"/>
    </sheetView>
  </sheetViews>
  <sheetFormatPr baseColWidth="10" defaultRowHeight="16" x14ac:dyDescent="0.2"/>
  <cols>
    <col min="1" max="1" width="49.6640625" style="2" customWidth="1"/>
    <col min="2" max="2" width="10.83203125" style="2"/>
    <col min="3" max="3" width="70.1640625" style="2" customWidth="1"/>
    <col min="4" max="4" width="83.5" style="2" customWidth="1"/>
    <col min="5" max="5" width="91.83203125" style="2" customWidth="1"/>
    <col min="6" max="6" width="42" style="2" customWidth="1"/>
    <col min="7" max="7" width="34.6640625" style="2" customWidth="1"/>
    <col min="8" max="8" width="33.83203125" style="2" customWidth="1"/>
    <col min="9" max="9" width="96.83203125" style="2" customWidth="1"/>
    <col min="10" max="10" width="10.83203125" style="2"/>
    <col min="11" max="11" width="104" style="2" customWidth="1"/>
    <col min="12"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ht="80" x14ac:dyDescent="0.2">
      <c r="A2" s="2" t="s">
        <v>13</v>
      </c>
      <c r="B2" s="3">
        <v>37622</v>
      </c>
      <c r="C2" s="2" t="s">
        <v>14</v>
      </c>
      <c r="D2" s="2" t="s">
        <v>15</v>
      </c>
      <c r="E2" s="2" t="s">
        <v>16</v>
      </c>
      <c r="F2" s="2" t="s">
        <v>19</v>
      </c>
      <c r="G2" s="2" t="s">
        <v>12</v>
      </c>
      <c r="H2" s="2" t="s">
        <v>18</v>
      </c>
      <c r="I2" s="2" t="s">
        <v>17</v>
      </c>
      <c r="J2" s="2" t="s">
        <v>20</v>
      </c>
      <c r="K2" s="2" t="s">
        <v>21</v>
      </c>
    </row>
    <row r="3" spans="1:12" ht="256" x14ac:dyDescent="0.2">
      <c r="A3" s="2" t="s">
        <v>23</v>
      </c>
      <c r="B3" s="3">
        <v>42675</v>
      </c>
      <c r="C3" s="2" t="s">
        <v>24</v>
      </c>
      <c r="D3" s="2" t="s">
        <v>25</v>
      </c>
      <c r="E3" s="2" t="s">
        <v>26</v>
      </c>
      <c r="F3" s="2" t="s">
        <v>28</v>
      </c>
      <c r="G3" s="2" t="s">
        <v>22</v>
      </c>
      <c r="H3" s="2" t="s">
        <v>18</v>
      </c>
      <c r="I3" s="2" t="s">
        <v>27</v>
      </c>
      <c r="J3" s="2" t="s">
        <v>20</v>
      </c>
      <c r="K3" s="2" t="s">
        <v>29</v>
      </c>
    </row>
    <row r="4" spans="1:12" ht="32" x14ac:dyDescent="0.2">
      <c r="A4" s="2" t="s">
        <v>31</v>
      </c>
      <c r="B4" s="3">
        <v>42736</v>
      </c>
      <c r="C4" s="2" t="s">
        <v>32</v>
      </c>
      <c r="D4" s="2" t="s">
        <v>33</v>
      </c>
      <c r="E4" s="2" t="s">
        <v>34</v>
      </c>
      <c r="F4" s="2" t="s">
        <v>35</v>
      </c>
      <c r="G4" s="2" t="s">
        <v>30</v>
      </c>
      <c r="H4" s="2" t="s">
        <v>18</v>
      </c>
      <c r="I4" s="2" t="s">
        <v>34</v>
      </c>
      <c r="J4" s="2" t="s">
        <v>20</v>
      </c>
      <c r="K4" s="2" t="s">
        <v>36</v>
      </c>
    </row>
    <row r="5" spans="1:12" ht="64" x14ac:dyDescent="0.2">
      <c r="A5" s="2" t="s">
        <v>38</v>
      </c>
      <c r="B5" s="3">
        <v>37712</v>
      </c>
      <c r="C5" s="2" t="s">
        <v>39</v>
      </c>
      <c r="D5" s="2" t="s">
        <v>40</v>
      </c>
      <c r="E5" s="2" t="s">
        <v>41</v>
      </c>
      <c r="F5" s="2" t="s">
        <v>44</v>
      </c>
      <c r="G5" s="2" t="s">
        <v>37</v>
      </c>
      <c r="H5" s="2" t="s">
        <v>43</v>
      </c>
      <c r="I5" s="2" t="s">
        <v>42</v>
      </c>
      <c r="J5" s="2" t="s">
        <v>20</v>
      </c>
      <c r="K5" s="2" t="s">
        <v>36</v>
      </c>
    </row>
    <row r="6" spans="1:12" ht="128" x14ac:dyDescent="0.2">
      <c r="A6" s="2" t="s">
        <v>46</v>
      </c>
      <c r="B6" s="3">
        <v>42552</v>
      </c>
      <c r="C6" s="2" t="s">
        <v>47</v>
      </c>
      <c r="D6" s="2" t="s">
        <v>48</v>
      </c>
      <c r="E6" s="2" t="s">
        <v>49</v>
      </c>
      <c r="F6" s="2" t="s">
        <v>51</v>
      </c>
      <c r="G6" s="2" t="s">
        <v>45</v>
      </c>
      <c r="H6" s="2" t="s">
        <v>18</v>
      </c>
      <c r="I6" s="2" t="s">
        <v>50</v>
      </c>
      <c r="J6" s="2" t="s">
        <v>20</v>
      </c>
      <c r="K6" s="2" t="s">
        <v>52</v>
      </c>
    </row>
    <row r="7" spans="1:12" ht="192" x14ac:dyDescent="0.2">
      <c r="A7" s="2" t="s">
        <v>54</v>
      </c>
      <c r="B7" s="3">
        <v>42614</v>
      </c>
      <c r="C7" s="2" t="s">
        <v>55</v>
      </c>
      <c r="D7" s="2" t="s">
        <v>56</v>
      </c>
      <c r="E7" s="2" t="s">
        <v>57</v>
      </c>
      <c r="F7" s="2" t="s">
        <v>59</v>
      </c>
      <c r="G7" s="2" t="s">
        <v>53</v>
      </c>
      <c r="H7" s="2" t="s">
        <v>18</v>
      </c>
      <c r="I7" s="2" t="s">
        <v>58</v>
      </c>
      <c r="J7" s="2" t="s">
        <v>20</v>
      </c>
      <c r="K7" s="2" t="s">
        <v>36</v>
      </c>
    </row>
    <row r="8" spans="1:12" ht="64" x14ac:dyDescent="0.2">
      <c r="A8" s="2" t="s">
        <v>61</v>
      </c>
      <c r="B8" s="3">
        <v>37316</v>
      </c>
      <c r="C8" s="2" t="s">
        <v>62</v>
      </c>
      <c r="D8" s="2" t="s">
        <v>63</v>
      </c>
      <c r="E8" s="2" t="s">
        <v>64</v>
      </c>
      <c r="F8" s="2" t="s">
        <v>65</v>
      </c>
      <c r="G8" s="2" t="s">
        <v>60</v>
      </c>
      <c r="H8" s="2" t="s">
        <v>18</v>
      </c>
      <c r="I8" s="2" t="s">
        <v>64</v>
      </c>
      <c r="J8" s="2" t="s">
        <v>20</v>
      </c>
      <c r="K8" s="2" t="s">
        <v>66</v>
      </c>
    </row>
    <row r="9" spans="1:12" ht="128" x14ac:dyDescent="0.2">
      <c r="A9" s="2" t="s">
        <v>68</v>
      </c>
      <c r="B9" s="3">
        <v>42217</v>
      </c>
      <c r="C9" s="2" t="s">
        <v>69</v>
      </c>
      <c r="D9" s="2" t="s">
        <v>70</v>
      </c>
      <c r="E9" s="2" t="s">
        <v>71</v>
      </c>
      <c r="F9" s="2" t="s">
        <v>73</v>
      </c>
      <c r="G9" s="2" t="s">
        <v>67</v>
      </c>
      <c r="H9" s="2" t="s">
        <v>18</v>
      </c>
      <c r="I9" s="2" t="s">
        <v>72</v>
      </c>
      <c r="J9" s="2" t="s">
        <v>20</v>
      </c>
      <c r="K9" s="2" t="s">
        <v>74</v>
      </c>
    </row>
    <row r="10" spans="1:12" ht="32" x14ac:dyDescent="0.2">
      <c r="A10" s="2" t="s">
        <v>76</v>
      </c>
      <c r="B10" s="3">
        <v>39539</v>
      </c>
      <c r="C10" s="2" t="s">
        <v>77</v>
      </c>
      <c r="D10" s="2" t="s">
        <v>78</v>
      </c>
      <c r="E10" s="2" t="s">
        <v>79</v>
      </c>
      <c r="F10" s="2" t="s">
        <v>36</v>
      </c>
      <c r="G10" s="2" t="s">
        <v>75</v>
      </c>
      <c r="H10" s="2" t="s">
        <v>18</v>
      </c>
      <c r="I10" s="2" t="s">
        <v>80</v>
      </c>
      <c r="J10" s="2" t="s">
        <v>20</v>
      </c>
      <c r="K10" s="2" t="s">
        <v>36</v>
      </c>
    </row>
    <row r="11" spans="1:12" ht="80" x14ac:dyDescent="0.2">
      <c r="A11" s="2" t="s">
        <v>82</v>
      </c>
      <c r="B11" s="3">
        <v>41640</v>
      </c>
      <c r="C11" s="2" t="s">
        <v>83</v>
      </c>
      <c r="D11" s="2" t="s">
        <v>84</v>
      </c>
      <c r="E11" s="2" t="s">
        <v>85</v>
      </c>
      <c r="F11" s="2" t="s">
        <v>86</v>
      </c>
      <c r="G11" s="2" t="s">
        <v>81</v>
      </c>
      <c r="H11" s="2" t="s">
        <v>18</v>
      </c>
      <c r="I11" s="2" t="s">
        <v>85</v>
      </c>
      <c r="J11" s="2" t="s">
        <v>20</v>
      </c>
      <c r="K11" s="2" t="s">
        <v>87</v>
      </c>
    </row>
    <row r="12" spans="1:12" ht="128" x14ac:dyDescent="0.2">
      <c r="A12" s="2" t="s">
        <v>89</v>
      </c>
      <c r="B12" s="3">
        <v>40422</v>
      </c>
      <c r="C12" s="2" t="s">
        <v>90</v>
      </c>
      <c r="D12" s="2" t="s">
        <v>91</v>
      </c>
      <c r="E12" s="2" t="s">
        <v>92</v>
      </c>
      <c r="F12" s="2" t="s">
        <v>94</v>
      </c>
      <c r="G12" s="2" t="s">
        <v>88</v>
      </c>
      <c r="H12" s="2" t="s">
        <v>18</v>
      </c>
      <c r="I12" s="2" t="s">
        <v>93</v>
      </c>
      <c r="J12" s="2" t="s">
        <v>20</v>
      </c>
      <c r="K12" s="2" t="s">
        <v>95</v>
      </c>
    </row>
    <row r="13" spans="1:12" ht="192" x14ac:dyDescent="0.2">
      <c r="A13" s="2" t="s">
        <v>97</v>
      </c>
      <c r="B13" s="3">
        <v>41122</v>
      </c>
      <c r="C13" s="2" t="s">
        <v>98</v>
      </c>
      <c r="D13" s="2" t="s">
        <v>99</v>
      </c>
      <c r="E13" s="2" t="s">
        <v>100</v>
      </c>
      <c r="F13" s="2" t="s">
        <v>102</v>
      </c>
      <c r="G13" s="2" t="s">
        <v>96</v>
      </c>
      <c r="H13" s="2" t="s">
        <v>18</v>
      </c>
      <c r="I13" s="2" t="s">
        <v>101</v>
      </c>
      <c r="J13" s="2" t="s">
        <v>20</v>
      </c>
      <c r="K13" s="2" t="s">
        <v>103</v>
      </c>
    </row>
    <row r="14" spans="1:12" ht="32" x14ac:dyDescent="0.2">
      <c r="A14" s="2" t="s">
        <v>105</v>
      </c>
      <c r="B14" s="3">
        <v>40087</v>
      </c>
      <c r="C14" s="2" t="s">
        <v>106</v>
      </c>
      <c r="D14" s="2" t="s">
        <v>107</v>
      </c>
      <c r="E14" s="2" t="s">
        <v>108</v>
      </c>
      <c r="F14" s="2" t="s">
        <v>36</v>
      </c>
      <c r="G14" s="2" t="s">
        <v>104</v>
      </c>
      <c r="H14" s="2" t="s">
        <v>18</v>
      </c>
      <c r="I14" s="2" t="s">
        <v>108</v>
      </c>
      <c r="J14" s="2" t="s">
        <v>20</v>
      </c>
      <c r="K14" s="2" t="s">
        <v>109</v>
      </c>
    </row>
    <row r="15" spans="1:12" ht="112" x14ac:dyDescent="0.2">
      <c r="A15" s="2" t="s">
        <v>111</v>
      </c>
      <c r="B15" s="3">
        <v>42156</v>
      </c>
      <c r="C15" s="2" t="s">
        <v>112</v>
      </c>
      <c r="D15" s="2" t="s">
        <v>113</v>
      </c>
      <c r="E15" s="2" t="s">
        <v>114</v>
      </c>
      <c r="F15" s="2" t="s">
        <v>116</v>
      </c>
      <c r="G15" s="2" t="s">
        <v>110</v>
      </c>
      <c r="H15" s="2" t="s">
        <v>18</v>
      </c>
      <c r="I15" s="2" t="s">
        <v>115</v>
      </c>
      <c r="J15" s="2" t="s">
        <v>20</v>
      </c>
      <c r="K15" s="2" t="s">
        <v>117</v>
      </c>
    </row>
    <row r="16" spans="1:12" ht="80" x14ac:dyDescent="0.2">
      <c r="A16" s="2" t="s">
        <v>119</v>
      </c>
      <c r="B16" s="3">
        <v>40909</v>
      </c>
      <c r="C16" s="2" t="s">
        <v>120</v>
      </c>
      <c r="D16" s="2" t="s">
        <v>121</v>
      </c>
      <c r="E16" s="2" t="s">
        <v>122</v>
      </c>
      <c r="F16" s="2" t="s">
        <v>123</v>
      </c>
      <c r="G16" s="2" t="s">
        <v>118</v>
      </c>
      <c r="H16" s="2" t="s">
        <v>18</v>
      </c>
      <c r="I16" s="2" t="s">
        <v>122</v>
      </c>
      <c r="J16" s="2" t="s">
        <v>20</v>
      </c>
      <c r="K16" s="2" t="s">
        <v>124</v>
      </c>
    </row>
    <row r="17" spans="1:11" ht="80" x14ac:dyDescent="0.2">
      <c r="A17" s="2" t="s">
        <v>126</v>
      </c>
      <c r="B17" s="3">
        <v>38504</v>
      </c>
      <c r="C17" s="2" t="s">
        <v>127</v>
      </c>
      <c r="D17" s="2" t="s">
        <v>128</v>
      </c>
      <c r="E17" s="2" t="s">
        <v>129</v>
      </c>
      <c r="F17" s="2" t="s">
        <v>131</v>
      </c>
      <c r="G17" s="2" t="s">
        <v>125</v>
      </c>
      <c r="H17" s="2" t="s">
        <v>18</v>
      </c>
      <c r="I17" s="2" t="s">
        <v>130</v>
      </c>
      <c r="J17" s="2" t="s">
        <v>20</v>
      </c>
      <c r="K17" s="2" t="s">
        <v>132</v>
      </c>
    </row>
    <row r="18" spans="1:11" ht="32" x14ac:dyDescent="0.2">
      <c r="A18" s="2" t="s">
        <v>134</v>
      </c>
      <c r="B18" s="3">
        <v>38596</v>
      </c>
      <c r="C18" s="2" t="s">
        <v>135</v>
      </c>
      <c r="D18" s="2" t="s">
        <v>136</v>
      </c>
      <c r="E18" s="2" t="s">
        <v>137</v>
      </c>
      <c r="F18" s="2" t="s">
        <v>138</v>
      </c>
      <c r="G18" s="2" t="s">
        <v>133</v>
      </c>
      <c r="H18" s="2" t="s">
        <v>18</v>
      </c>
      <c r="I18" s="2" t="s">
        <v>137</v>
      </c>
      <c r="J18" s="2" t="s">
        <v>20</v>
      </c>
      <c r="K18" s="2" t="s">
        <v>36</v>
      </c>
    </row>
    <row r="19" spans="1:11" ht="64" x14ac:dyDescent="0.2">
      <c r="A19" s="2" t="s">
        <v>140</v>
      </c>
      <c r="B19" s="3">
        <v>39904</v>
      </c>
      <c r="C19" s="2" t="s">
        <v>141</v>
      </c>
      <c r="D19" s="2" t="s">
        <v>142</v>
      </c>
      <c r="E19" s="2" t="s">
        <v>143</v>
      </c>
      <c r="F19" s="2" t="s">
        <v>145</v>
      </c>
      <c r="G19" s="2" t="s">
        <v>139</v>
      </c>
      <c r="H19" s="2" t="s">
        <v>18</v>
      </c>
      <c r="I19" s="2" t="s">
        <v>144</v>
      </c>
      <c r="J19" s="2" t="s">
        <v>20</v>
      </c>
      <c r="K19" s="2" t="s">
        <v>146</v>
      </c>
    </row>
    <row r="20" spans="1:11" ht="96" x14ac:dyDescent="0.2">
      <c r="A20" s="2" t="s">
        <v>148</v>
      </c>
      <c r="B20" s="3">
        <v>42156</v>
      </c>
      <c r="C20" s="2" t="s">
        <v>149</v>
      </c>
      <c r="D20" s="2" t="s">
        <v>150</v>
      </c>
      <c r="E20" s="2" t="s">
        <v>151</v>
      </c>
      <c r="F20" s="2" t="s">
        <v>153</v>
      </c>
      <c r="G20" s="2" t="s">
        <v>147</v>
      </c>
      <c r="H20" s="2" t="s">
        <v>18</v>
      </c>
      <c r="I20" s="2" t="s">
        <v>152</v>
      </c>
      <c r="J20" s="2" t="s">
        <v>20</v>
      </c>
      <c r="K20" s="2" t="s">
        <v>154</v>
      </c>
    </row>
    <row r="21" spans="1:11" ht="304" x14ac:dyDescent="0.2">
      <c r="A21" s="2" t="s">
        <v>156</v>
      </c>
      <c r="B21" s="3">
        <v>41760</v>
      </c>
      <c r="C21" s="2" t="s">
        <v>157</v>
      </c>
      <c r="D21" s="2" t="s">
        <v>158</v>
      </c>
      <c r="E21" s="2" t="s">
        <v>159</v>
      </c>
      <c r="F21" s="2" t="s">
        <v>161</v>
      </c>
      <c r="G21" s="2" t="s">
        <v>155</v>
      </c>
      <c r="H21" s="2" t="s">
        <v>18</v>
      </c>
      <c r="I21" s="2" t="s">
        <v>160</v>
      </c>
      <c r="J21" s="2" t="s">
        <v>20</v>
      </c>
      <c r="K21" s="2" t="s">
        <v>162</v>
      </c>
    </row>
    <row r="22" spans="1:11" ht="96" x14ac:dyDescent="0.2">
      <c r="A22" s="2" t="s">
        <v>164</v>
      </c>
      <c r="B22" s="3">
        <v>42186</v>
      </c>
      <c r="C22" s="2" t="s">
        <v>165</v>
      </c>
      <c r="D22" s="2" t="s">
        <v>166</v>
      </c>
      <c r="E22" s="2" t="s">
        <v>167</v>
      </c>
      <c r="F22" s="2" t="s">
        <v>169</v>
      </c>
      <c r="G22" s="2" t="s">
        <v>163</v>
      </c>
      <c r="H22" s="2" t="s">
        <v>18</v>
      </c>
      <c r="I22" s="2" t="s">
        <v>168</v>
      </c>
      <c r="J22" s="2" t="s">
        <v>20</v>
      </c>
      <c r="K22" s="2" t="s">
        <v>170</v>
      </c>
    </row>
    <row r="23" spans="1:11" ht="160" x14ac:dyDescent="0.2">
      <c r="A23" s="2" t="s">
        <v>172</v>
      </c>
      <c r="B23" s="3">
        <v>40483</v>
      </c>
      <c r="C23" s="2" t="s">
        <v>173</v>
      </c>
      <c r="D23" s="2" t="s">
        <v>174</v>
      </c>
      <c r="E23" s="2" t="s">
        <v>175</v>
      </c>
      <c r="F23" s="2" t="s">
        <v>177</v>
      </c>
      <c r="G23" s="2" t="s">
        <v>171</v>
      </c>
      <c r="H23" s="2" t="s">
        <v>18</v>
      </c>
      <c r="I23" s="2" t="s">
        <v>176</v>
      </c>
      <c r="J23" s="2" t="s">
        <v>20</v>
      </c>
      <c r="K23" s="2" t="s">
        <v>178</v>
      </c>
    </row>
    <row r="24" spans="1:11" ht="80" x14ac:dyDescent="0.2">
      <c r="A24" s="2" t="s">
        <v>180</v>
      </c>
      <c r="B24" s="3">
        <v>41365</v>
      </c>
      <c r="C24" s="2" t="s">
        <v>181</v>
      </c>
      <c r="D24" s="2" t="s">
        <v>182</v>
      </c>
      <c r="E24" s="2" t="s">
        <v>183</v>
      </c>
      <c r="F24" s="2" t="s">
        <v>185</v>
      </c>
      <c r="G24" s="2" t="s">
        <v>179</v>
      </c>
      <c r="H24" s="2" t="s">
        <v>18</v>
      </c>
      <c r="I24" s="2" t="s">
        <v>184</v>
      </c>
      <c r="J24" s="2" t="s">
        <v>20</v>
      </c>
      <c r="K24" s="2" t="s">
        <v>186</v>
      </c>
    </row>
    <row r="25" spans="1:11" ht="48" x14ac:dyDescent="0.2">
      <c r="A25" s="2" t="s">
        <v>188</v>
      </c>
      <c r="B25" s="3">
        <v>39934</v>
      </c>
      <c r="C25" s="2" t="s">
        <v>189</v>
      </c>
      <c r="D25" s="2" t="s">
        <v>190</v>
      </c>
      <c r="E25" s="2" t="s">
        <v>191</v>
      </c>
      <c r="F25" s="2" t="s">
        <v>192</v>
      </c>
      <c r="G25" s="2" t="s">
        <v>187</v>
      </c>
      <c r="H25" s="2" t="s">
        <v>18</v>
      </c>
      <c r="I25" s="2" t="s">
        <v>191</v>
      </c>
      <c r="J25" s="2" t="s">
        <v>20</v>
      </c>
      <c r="K25" s="2" t="s">
        <v>36</v>
      </c>
    </row>
    <row r="26" spans="1:11" ht="32" x14ac:dyDescent="0.2">
      <c r="A26" s="2" t="s">
        <v>194</v>
      </c>
      <c r="B26" s="3">
        <v>42370</v>
      </c>
      <c r="C26" s="2" t="s">
        <v>195</v>
      </c>
      <c r="D26" s="2" t="s">
        <v>196</v>
      </c>
      <c r="E26" s="2" t="s">
        <v>197</v>
      </c>
      <c r="F26" s="2" t="s">
        <v>198</v>
      </c>
      <c r="G26" s="2" t="s">
        <v>193</v>
      </c>
      <c r="H26" s="2" t="s">
        <v>18</v>
      </c>
      <c r="I26" s="2" t="s">
        <v>197</v>
      </c>
      <c r="J26" s="2" t="s">
        <v>20</v>
      </c>
      <c r="K26" s="2" t="s">
        <v>199</v>
      </c>
    </row>
    <row r="27" spans="1:11" ht="48" x14ac:dyDescent="0.2">
      <c r="A27" s="2" t="s">
        <v>201</v>
      </c>
      <c r="B27" s="2">
        <v>2014</v>
      </c>
      <c r="C27" s="2" t="s">
        <v>202</v>
      </c>
      <c r="D27" s="2" t="s">
        <v>203</v>
      </c>
      <c r="E27" s="2" t="s">
        <v>204</v>
      </c>
      <c r="F27" s="2" t="s">
        <v>206</v>
      </c>
      <c r="G27" s="2" t="s">
        <v>200</v>
      </c>
      <c r="H27" s="2" t="s">
        <v>18</v>
      </c>
      <c r="I27" s="2" t="s">
        <v>205</v>
      </c>
      <c r="J27" s="2" t="s">
        <v>20</v>
      </c>
      <c r="K27" s="2" t="s">
        <v>207</v>
      </c>
    </row>
    <row r="28" spans="1:11" ht="96" x14ac:dyDescent="0.2">
      <c r="A28" s="2" t="s">
        <v>209</v>
      </c>
      <c r="B28" s="3">
        <v>41365</v>
      </c>
      <c r="C28" s="2" t="s">
        <v>210</v>
      </c>
      <c r="D28" s="2" t="s">
        <v>211</v>
      </c>
      <c r="E28" s="2" t="s">
        <v>212</v>
      </c>
      <c r="F28" s="2" t="s">
        <v>36</v>
      </c>
      <c r="G28" s="2" t="s">
        <v>208</v>
      </c>
      <c r="H28" s="2" t="s">
        <v>18</v>
      </c>
      <c r="I28" s="2" t="s">
        <v>212</v>
      </c>
      <c r="J28" s="2" t="s">
        <v>20</v>
      </c>
      <c r="K28" s="2" t="s">
        <v>213</v>
      </c>
    </row>
    <row r="29" spans="1:11" ht="128" x14ac:dyDescent="0.2">
      <c r="A29" s="2" t="s">
        <v>215</v>
      </c>
      <c r="B29" s="3">
        <v>42795</v>
      </c>
      <c r="C29" s="2" t="s">
        <v>216</v>
      </c>
      <c r="D29" s="2" t="s">
        <v>217</v>
      </c>
      <c r="E29" s="2" t="s">
        <v>218</v>
      </c>
      <c r="F29" s="2" t="s">
        <v>220</v>
      </c>
      <c r="G29" s="2" t="s">
        <v>214</v>
      </c>
      <c r="H29" s="2" t="s">
        <v>18</v>
      </c>
      <c r="I29" s="2" t="s">
        <v>219</v>
      </c>
      <c r="J29" s="2" t="s">
        <v>20</v>
      </c>
      <c r="K29" s="2" t="s">
        <v>36</v>
      </c>
    </row>
    <row r="30" spans="1:11" ht="32" x14ac:dyDescent="0.2">
      <c r="A30" s="2" t="s">
        <v>222</v>
      </c>
      <c r="B30" s="3">
        <v>39448</v>
      </c>
      <c r="C30" s="2" t="s">
        <v>223</v>
      </c>
      <c r="D30" s="2" t="s">
        <v>224</v>
      </c>
      <c r="E30" s="2" t="s">
        <v>225</v>
      </c>
      <c r="F30" s="2" t="s">
        <v>226</v>
      </c>
      <c r="G30" s="2" t="s">
        <v>221</v>
      </c>
      <c r="H30" s="2" t="s">
        <v>18</v>
      </c>
      <c r="I30" s="2" t="s">
        <v>225</v>
      </c>
      <c r="J30" s="2" t="s">
        <v>20</v>
      </c>
      <c r="K30" s="2" t="s">
        <v>36</v>
      </c>
    </row>
    <row r="31" spans="1:11" ht="224" x14ac:dyDescent="0.2">
      <c r="A31" s="2" t="s">
        <v>228</v>
      </c>
      <c r="B31" s="3">
        <v>39722</v>
      </c>
      <c r="C31" s="2" t="s">
        <v>229</v>
      </c>
      <c r="D31" s="2" t="s">
        <v>230</v>
      </c>
      <c r="E31" s="2" t="s">
        <v>231</v>
      </c>
      <c r="F31" s="2" t="s">
        <v>233</v>
      </c>
      <c r="G31" s="2" t="s">
        <v>227</v>
      </c>
      <c r="H31" s="2" t="s">
        <v>18</v>
      </c>
      <c r="I31" s="2" t="s">
        <v>232</v>
      </c>
      <c r="J31" s="2" t="s">
        <v>20</v>
      </c>
      <c r="K31" s="2" t="s">
        <v>36</v>
      </c>
    </row>
    <row r="32" spans="1:11" ht="32" x14ac:dyDescent="0.2">
      <c r="A32" s="2" t="s">
        <v>235</v>
      </c>
      <c r="B32" s="3">
        <v>38869</v>
      </c>
      <c r="C32" s="2" t="s">
        <v>236</v>
      </c>
      <c r="D32" s="2" t="s">
        <v>237</v>
      </c>
      <c r="E32" s="2" t="s">
        <v>238</v>
      </c>
      <c r="F32" s="2" t="s">
        <v>239</v>
      </c>
      <c r="G32" s="2" t="s">
        <v>234</v>
      </c>
      <c r="H32" s="2" t="s">
        <v>18</v>
      </c>
      <c r="I32" s="2" t="s">
        <v>238</v>
      </c>
      <c r="J32" s="2" t="s">
        <v>20</v>
      </c>
      <c r="K32" s="2" t="s">
        <v>36</v>
      </c>
    </row>
    <row r="33" spans="1:11" ht="48" x14ac:dyDescent="0.2">
      <c r="A33" s="2" t="s">
        <v>241</v>
      </c>
      <c r="B33" s="3">
        <v>38808</v>
      </c>
      <c r="C33" s="2" t="s">
        <v>242</v>
      </c>
      <c r="D33" s="2" t="s">
        <v>243</v>
      </c>
      <c r="E33" s="2" t="s">
        <v>244</v>
      </c>
      <c r="F33" s="2" t="s">
        <v>36</v>
      </c>
      <c r="G33" s="2" t="s">
        <v>240</v>
      </c>
      <c r="H33" s="2" t="s">
        <v>18</v>
      </c>
      <c r="I33" s="2" t="s">
        <v>245</v>
      </c>
      <c r="J33" s="2" t="s">
        <v>20</v>
      </c>
      <c r="K33" s="2" t="s">
        <v>246</v>
      </c>
    </row>
    <row r="34" spans="1:11" ht="128" x14ac:dyDescent="0.2">
      <c r="A34" s="2" t="s">
        <v>248</v>
      </c>
      <c r="B34" s="3">
        <v>41699</v>
      </c>
      <c r="C34" s="2" t="s">
        <v>249</v>
      </c>
      <c r="D34" s="2" t="s">
        <v>250</v>
      </c>
      <c r="E34" s="2" t="s">
        <v>251</v>
      </c>
      <c r="F34" s="2" t="s">
        <v>253</v>
      </c>
      <c r="G34" s="2" t="s">
        <v>247</v>
      </c>
      <c r="H34" s="2" t="s">
        <v>18</v>
      </c>
      <c r="I34" s="2" t="s">
        <v>252</v>
      </c>
      <c r="J34" s="2" t="s">
        <v>20</v>
      </c>
      <c r="K34" s="2" t="s">
        <v>254</v>
      </c>
    </row>
    <row r="35" spans="1:11" ht="64" x14ac:dyDescent="0.2">
      <c r="A35" s="2" t="s">
        <v>256</v>
      </c>
      <c r="B35" s="3">
        <v>41671</v>
      </c>
      <c r="C35" s="2" t="s">
        <v>257</v>
      </c>
      <c r="D35" s="2" t="s">
        <v>258</v>
      </c>
      <c r="E35" s="2" t="s">
        <v>259</v>
      </c>
      <c r="F35" s="2" t="s">
        <v>261</v>
      </c>
      <c r="G35" s="2" t="s">
        <v>255</v>
      </c>
      <c r="H35" s="2" t="s">
        <v>18</v>
      </c>
      <c r="I35" s="2" t="s">
        <v>260</v>
      </c>
      <c r="J35" s="2" t="s">
        <v>20</v>
      </c>
      <c r="K35" s="2" t="s">
        <v>36</v>
      </c>
    </row>
    <row r="36" spans="1:11" ht="112" x14ac:dyDescent="0.2">
      <c r="A36" s="2" t="s">
        <v>263</v>
      </c>
      <c r="B36" s="3">
        <v>40664</v>
      </c>
      <c r="C36" s="2" t="s">
        <v>264</v>
      </c>
      <c r="D36" s="2" t="s">
        <v>265</v>
      </c>
      <c r="E36" s="2" t="s">
        <v>267</v>
      </c>
      <c r="F36" s="2" t="s">
        <v>268</v>
      </c>
      <c r="G36" s="2" t="s">
        <v>262</v>
      </c>
      <c r="H36" s="2" t="s">
        <v>18</v>
      </c>
      <c r="I36" s="2" t="s">
        <v>266</v>
      </c>
      <c r="J36" s="2" t="s">
        <v>20</v>
      </c>
      <c r="K36" s="2" t="s">
        <v>269</v>
      </c>
    </row>
    <row r="37" spans="1:11" ht="80" x14ac:dyDescent="0.2">
      <c r="A37" s="2" t="s">
        <v>271</v>
      </c>
      <c r="B37" s="3">
        <v>38261</v>
      </c>
      <c r="C37" s="2" t="s">
        <v>272</v>
      </c>
      <c r="D37" s="2" t="s">
        <v>273</v>
      </c>
      <c r="E37" s="2" t="s">
        <v>274</v>
      </c>
      <c r="F37" s="2" t="s">
        <v>276</v>
      </c>
      <c r="G37" s="2" t="s">
        <v>270</v>
      </c>
      <c r="H37" s="2" t="s">
        <v>18</v>
      </c>
      <c r="I37" s="2" t="s">
        <v>275</v>
      </c>
      <c r="J37" s="2" t="s">
        <v>20</v>
      </c>
      <c r="K37" s="2" t="s">
        <v>277</v>
      </c>
    </row>
    <row r="38" spans="1:11" ht="160" x14ac:dyDescent="0.2">
      <c r="A38" s="2" t="s">
        <v>279</v>
      </c>
      <c r="B38" s="3">
        <v>42156</v>
      </c>
      <c r="C38" s="2" t="s">
        <v>280</v>
      </c>
      <c r="D38" s="2" t="s">
        <v>281</v>
      </c>
      <c r="E38" s="2" t="s">
        <v>282</v>
      </c>
      <c r="F38" s="2" t="s">
        <v>284</v>
      </c>
      <c r="G38" s="2" t="s">
        <v>278</v>
      </c>
      <c r="H38" s="2" t="s">
        <v>18</v>
      </c>
      <c r="I38" s="2" t="s">
        <v>283</v>
      </c>
      <c r="J38" s="2" t="s">
        <v>20</v>
      </c>
      <c r="K38" s="2" t="s">
        <v>285</v>
      </c>
    </row>
    <row r="39" spans="1:11" ht="256" x14ac:dyDescent="0.2">
      <c r="A39" s="2" t="s">
        <v>287</v>
      </c>
      <c r="B39" s="3">
        <v>42461</v>
      </c>
      <c r="C39" s="2" t="s">
        <v>288</v>
      </c>
      <c r="D39" s="2" t="s">
        <v>289</v>
      </c>
      <c r="E39" s="2" t="s">
        <v>290</v>
      </c>
      <c r="F39" s="2" t="s">
        <v>292</v>
      </c>
      <c r="G39" s="2" t="s">
        <v>286</v>
      </c>
      <c r="H39" s="2" t="s">
        <v>18</v>
      </c>
      <c r="I39" s="2" t="s">
        <v>291</v>
      </c>
      <c r="J39" s="2" t="s">
        <v>20</v>
      </c>
      <c r="K39" s="2" t="s">
        <v>293</v>
      </c>
    </row>
    <row r="40" spans="1:11" ht="80" x14ac:dyDescent="0.2">
      <c r="A40" s="2" t="s">
        <v>295</v>
      </c>
      <c r="B40" s="3">
        <v>42095</v>
      </c>
      <c r="C40" s="2" t="s">
        <v>296</v>
      </c>
      <c r="D40" s="2" t="s">
        <v>297</v>
      </c>
      <c r="E40" s="2" t="s">
        <v>298</v>
      </c>
      <c r="F40" s="2" t="s">
        <v>300</v>
      </c>
      <c r="G40" s="2" t="s">
        <v>294</v>
      </c>
      <c r="H40" s="2" t="s">
        <v>18</v>
      </c>
      <c r="I40" s="2" t="s">
        <v>299</v>
      </c>
      <c r="J40" s="2" t="s">
        <v>20</v>
      </c>
      <c r="K40" s="2" t="s">
        <v>301</v>
      </c>
    </row>
    <row r="41" spans="1:11" ht="160" x14ac:dyDescent="0.2">
      <c r="A41" s="2" t="s">
        <v>303</v>
      </c>
      <c r="B41" s="3">
        <v>41153</v>
      </c>
      <c r="C41" s="2" t="s">
        <v>304</v>
      </c>
      <c r="D41" s="2" t="s">
        <v>305</v>
      </c>
      <c r="E41" s="2" t="s">
        <v>306</v>
      </c>
      <c r="F41" s="2" t="s">
        <v>308</v>
      </c>
      <c r="G41" s="2" t="s">
        <v>302</v>
      </c>
      <c r="H41" s="2" t="s">
        <v>18</v>
      </c>
      <c r="I41" s="2" t="s">
        <v>307</v>
      </c>
      <c r="J41" s="2" t="s">
        <v>20</v>
      </c>
      <c r="K41" s="2" t="s">
        <v>309</v>
      </c>
    </row>
    <row r="42" spans="1:11" ht="32" x14ac:dyDescent="0.2">
      <c r="A42" s="2" t="s">
        <v>311</v>
      </c>
      <c r="B42" s="3">
        <v>40391</v>
      </c>
      <c r="C42" s="2" t="s">
        <v>312</v>
      </c>
      <c r="D42" s="2" t="s">
        <v>313</v>
      </c>
      <c r="E42" s="2" t="s">
        <v>314</v>
      </c>
      <c r="F42" s="2" t="s">
        <v>315</v>
      </c>
      <c r="G42" s="2" t="s">
        <v>310</v>
      </c>
      <c r="H42" s="2" t="s">
        <v>18</v>
      </c>
      <c r="I42" s="2" t="s">
        <v>314</v>
      </c>
      <c r="J42" s="2" t="s">
        <v>20</v>
      </c>
      <c r="K42" s="2" t="s">
        <v>36</v>
      </c>
    </row>
    <row r="43" spans="1:11" ht="80" x14ac:dyDescent="0.2">
      <c r="A43" s="2" t="s">
        <v>317</v>
      </c>
      <c r="B43" s="3">
        <v>41365</v>
      </c>
      <c r="C43" s="2" t="s">
        <v>318</v>
      </c>
      <c r="D43" s="2" t="s">
        <v>319</v>
      </c>
      <c r="E43" s="2" t="s">
        <v>320</v>
      </c>
      <c r="F43" s="2" t="s">
        <v>185</v>
      </c>
      <c r="G43" s="2" t="s">
        <v>316</v>
      </c>
      <c r="H43" s="2" t="s">
        <v>18</v>
      </c>
      <c r="I43" s="2" t="s">
        <v>321</v>
      </c>
      <c r="J43" s="2" t="s">
        <v>20</v>
      </c>
      <c r="K43" s="2" t="s">
        <v>322</v>
      </c>
    </row>
    <row r="44" spans="1:11" ht="48" x14ac:dyDescent="0.2">
      <c r="A44" s="2" t="s">
        <v>324</v>
      </c>
      <c r="B44" s="3">
        <v>37865</v>
      </c>
      <c r="C44" s="2" t="s">
        <v>325</v>
      </c>
      <c r="D44" s="2" t="s">
        <v>326</v>
      </c>
      <c r="E44" s="2" t="s">
        <v>327</v>
      </c>
      <c r="F44" s="2" t="s">
        <v>44</v>
      </c>
      <c r="G44" s="2" t="s">
        <v>323</v>
      </c>
      <c r="H44" s="2" t="s">
        <v>18</v>
      </c>
      <c r="I44" s="2" t="s">
        <v>327</v>
      </c>
      <c r="J44" s="2" t="s">
        <v>20</v>
      </c>
      <c r="K44" s="2" t="s">
        <v>36</v>
      </c>
    </row>
    <row r="45" spans="1:11" ht="144" x14ac:dyDescent="0.2">
      <c r="A45" s="2" t="s">
        <v>329</v>
      </c>
      <c r="B45" s="3">
        <v>37681</v>
      </c>
      <c r="C45" s="2" t="s">
        <v>330</v>
      </c>
      <c r="D45" s="2" t="s">
        <v>331</v>
      </c>
      <c r="E45" s="2" t="s">
        <v>332</v>
      </c>
      <c r="F45" s="2" t="s">
        <v>334</v>
      </c>
      <c r="G45" s="2" t="s">
        <v>328</v>
      </c>
      <c r="H45" s="2" t="s">
        <v>18</v>
      </c>
      <c r="I45" s="2" t="s">
        <v>333</v>
      </c>
      <c r="J45" s="2" t="s">
        <v>20</v>
      </c>
      <c r="K45" s="2" t="s">
        <v>335</v>
      </c>
    </row>
    <row r="46" spans="1:11" ht="80" x14ac:dyDescent="0.2">
      <c r="A46" s="2" t="s">
        <v>337</v>
      </c>
      <c r="B46" s="3">
        <v>42339</v>
      </c>
      <c r="C46" s="2" t="s">
        <v>338</v>
      </c>
      <c r="D46" s="2" t="s">
        <v>339</v>
      </c>
      <c r="E46" s="2" t="s">
        <v>340</v>
      </c>
      <c r="F46" s="2" t="s">
        <v>342</v>
      </c>
      <c r="G46" s="2" t="s">
        <v>336</v>
      </c>
      <c r="H46" s="2" t="s">
        <v>18</v>
      </c>
      <c r="I46" s="2" t="s">
        <v>341</v>
      </c>
      <c r="J46" s="2" t="s">
        <v>20</v>
      </c>
      <c r="K46" s="2" t="s">
        <v>36</v>
      </c>
    </row>
    <row r="47" spans="1:11" ht="112" x14ac:dyDescent="0.2">
      <c r="A47" s="2" t="s">
        <v>344</v>
      </c>
      <c r="B47" s="3">
        <v>42036</v>
      </c>
      <c r="C47" s="2" t="s">
        <v>345</v>
      </c>
      <c r="D47" s="2" t="s">
        <v>346</v>
      </c>
      <c r="E47" s="2" t="s">
        <v>347</v>
      </c>
      <c r="F47" s="2" t="s">
        <v>349</v>
      </c>
      <c r="G47" s="2" t="s">
        <v>343</v>
      </c>
      <c r="H47" s="2" t="s">
        <v>18</v>
      </c>
      <c r="I47" s="2" t="s">
        <v>348</v>
      </c>
      <c r="J47" s="2" t="s">
        <v>20</v>
      </c>
      <c r="K47" s="2" t="s">
        <v>350</v>
      </c>
    </row>
    <row r="48" spans="1:11" ht="64" x14ac:dyDescent="0.2">
      <c r="A48" s="2" t="s">
        <v>352</v>
      </c>
      <c r="B48" s="3">
        <v>37530</v>
      </c>
      <c r="C48" s="2" t="s">
        <v>353</v>
      </c>
      <c r="D48" s="2" t="s">
        <v>354</v>
      </c>
      <c r="E48" s="2" t="s">
        <v>355</v>
      </c>
      <c r="F48" s="2" t="s">
        <v>357</v>
      </c>
      <c r="G48" s="2" t="s">
        <v>351</v>
      </c>
      <c r="H48" s="2" t="s">
        <v>18</v>
      </c>
      <c r="I48" s="2" t="s">
        <v>356</v>
      </c>
      <c r="J48" s="2" t="s">
        <v>20</v>
      </c>
      <c r="K48" s="2" t="s">
        <v>358</v>
      </c>
    </row>
    <row r="49" spans="1:11" ht="96" x14ac:dyDescent="0.2">
      <c r="A49" s="2" t="s">
        <v>360</v>
      </c>
      <c r="B49" s="3">
        <v>41913</v>
      </c>
      <c r="C49" s="2" t="s">
        <v>361</v>
      </c>
      <c r="D49" s="2" t="s">
        <v>362</v>
      </c>
      <c r="E49" s="2" t="s">
        <v>363</v>
      </c>
      <c r="F49" s="2" t="s">
        <v>364</v>
      </c>
      <c r="G49" s="2" t="s">
        <v>359</v>
      </c>
      <c r="H49" s="2" t="s">
        <v>18</v>
      </c>
      <c r="I49" s="2" t="s">
        <v>363</v>
      </c>
      <c r="J49" s="2" t="s">
        <v>20</v>
      </c>
      <c r="K49" s="2" t="s">
        <v>365</v>
      </c>
    </row>
    <row r="50" spans="1:11" ht="64" x14ac:dyDescent="0.2">
      <c r="A50" s="2" t="s">
        <v>367</v>
      </c>
      <c r="B50" s="3">
        <v>41426</v>
      </c>
      <c r="C50" s="2" t="s">
        <v>368</v>
      </c>
      <c r="D50" s="2" t="s">
        <v>369</v>
      </c>
      <c r="E50" s="2" t="s">
        <v>370</v>
      </c>
      <c r="F50" s="2" t="s">
        <v>371</v>
      </c>
      <c r="G50" s="2" t="s">
        <v>366</v>
      </c>
      <c r="H50" s="2" t="s">
        <v>18</v>
      </c>
      <c r="I50" s="2" t="s">
        <v>370</v>
      </c>
      <c r="J50" s="2" t="s">
        <v>20</v>
      </c>
      <c r="K50" s="2" t="s">
        <v>372</v>
      </c>
    </row>
    <row r="51" spans="1:11" ht="112" x14ac:dyDescent="0.2">
      <c r="A51" s="2" t="s">
        <v>374</v>
      </c>
      <c r="B51" s="3">
        <v>41000</v>
      </c>
      <c r="C51" s="2" t="s">
        <v>375</v>
      </c>
      <c r="D51" s="2" t="s">
        <v>376</v>
      </c>
      <c r="E51" s="2" t="s">
        <v>377</v>
      </c>
      <c r="F51" s="2" t="s">
        <v>379</v>
      </c>
      <c r="G51" s="2" t="s">
        <v>373</v>
      </c>
      <c r="H51" s="2" t="s">
        <v>18</v>
      </c>
      <c r="I51" s="2" t="s">
        <v>378</v>
      </c>
      <c r="J51" s="2" t="s">
        <v>20</v>
      </c>
      <c r="K51" s="2" t="s">
        <v>380</v>
      </c>
    </row>
    <row r="52" spans="1:11" x14ac:dyDescent="0.2">
      <c r="G52" s="1" t="s">
        <v>381</v>
      </c>
      <c r="H52" s="1">
        <f>COUNTIF(H1:H51, "*Employee*")</f>
        <v>49</v>
      </c>
      <c r="I52" s="2" t="s">
        <v>382</v>
      </c>
      <c r="J52" s="2">
        <f>COUNTIF(J1:J51, "*Yes*")</f>
        <v>0</v>
      </c>
    </row>
    <row r="53" spans="1:11" x14ac:dyDescent="0.2">
      <c r="G53" s="1" t="s">
        <v>383</v>
      </c>
      <c r="H53" s="1">
        <f>COUNTIF(H1:H51, "*National Lab*")</f>
        <v>0</v>
      </c>
      <c r="I53" s="2" t="s">
        <v>384</v>
      </c>
      <c r="J53" s="2">
        <f>COUNTIF(J1:J51, "Yes, National Lab")</f>
        <v>0</v>
      </c>
    </row>
    <row r="54" spans="1:11" ht="32" x14ac:dyDescent="0.2">
      <c r="G54" s="1" t="s">
        <v>385</v>
      </c>
      <c r="H54" s="1">
        <f>COUNTIF(H1:H51, "*Contractor*")</f>
        <v>0</v>
      </c>
    </row>
    <row r="55" spans="1:11" ht="32" x14ac:dyDescent="0.2">
      <c r="G55" s="1" t="s">
        <v>386</v>
      </c>
      <c r="H55" s="1">
        <f>COUNTIF(H1:H51, "False Positive; Search Rerun")</f>
        <v>0</v>
      </c>
    </row>
    <row r="56" spans="1:11" ht="32" x14ac:dyDescent="0.2">
      <c r="G56" s="1" t="s">
        <v>387</v>
      </c>
      <c r="H56" s="1">
        <f>COUNTIF(H1:H51, "False Positive")</f>
        <v>0</v>
      </c>
    </row>
    <row r="57" spans="1:11" ht="32" x14ac:dyDescent="0.2">
      <c r="G57" s="1" t="s">
        <v>388</v>
      </c>
      <c r="H57" s="1">
        <f>COUNTIF(H1:H51, "Unsure")</f>
        <v>1</v>
      </c>
    </row>
    <row r="58" spans="1:11" ht="32" x14ac:dyDescent="0.2">
      <c r="G58" s="2" t="s">
        <v>389</v>
      </c>
      <c r="H58" s="2">
        <f>COUNTIF(H1:H51, "*Couldn't*")</f>
        <v>0</v>
      </c>
    </row>
    <row r="59" spans="1:11" ht="32" x14ac:dyDescent="0.2">
      <c r="G59" s="2" t="s">
        <v>390</v>
      </c>
      <c r="H59" s="2">
        <f>COUNTIF(H1:H51, "No access")</f>
        <v>0</v>
      </c>
    </row>
    <row r="60" spans="1:11" x14ac:dyDescent="0.2">
      <c r="G60"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2017-07-14T18:00:05Z</dcterms:created>
  <dcterms:modified xsi:type="dcterms:W3CDTF">2017-07-14T19:49:41Z</dcterms:modified>
</cp:coreProperties>
</file>